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drawings/drawing3.xml" ContentType="application/vnd.openxmlformats-officedocument.drawing+xml"/>
  <Override PartName="/xl/charts/chart1.xml" ContentType="application/vnd.openxmlformats-officedocument.drawingml.chart+xml"/>
  <Override PartName="/xl/comments9.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24226"/>
  <mc:AlternateContent xmlns:mc="http://schemas.openxmlformats.org/markup-compatibility/2006">
    <mc:Choice Requires="x15">
      <x15ac:absPath xmlns:x15ac="http://schemas.microsoft.com/office/spreadsheetml/2010/11/ac" url="I:\Guia 2016\Originales\Anexos\"/>
    </mc:Choice>
  </mc:AlternateContent>
  <bookViews>
    <workbookView xWindow="0" yWindow="0" windowWidth="10155" windowHeight="7380" tabRatio="771" firstSheet="5" activeTab="8"/>
  </bookViews>
  <sheets>
    <sheet name="Anotaciones" sheetId="28" r:id="rId1"/>
    <sheet name="Informacion general" sheetId="42" r:id="rId2"/>
    <sheet name="Informacion general 2" sheetId="44" r:id="rId3"/>
    <sheet name="Equipo del Proyecto" sheetId="33" r:id="rId4"/>
    <sheet name="Problema y alternativas" sheetId="43" r:id="rId5"/>
    <sheet name="Metodologia" sheetId="45" r:id="rId6"/>
    <sheet name="causas y objetivos" sheetId="1" r:id="rId7"/>
    <sheet name="Matriz Indicadores" sheetId="47" r:id="rId8"/>
    <sheet name="Resultados" sheetId="48" r:id="rId9"/>
    <sheet name="Presupuesto" sheetId="52" r:id="rId10"/>
    <sheet name="Listas" sheetId="30" state="hidden" r:id="rId11"/>
    <sheet name="Identificación de Interesados" sheetId="32" r:id="rId12"/>
    <sheet name="Gráfico Interesados" sheetId="35" r:id="rId13"/>
    <sheet name="Identificación de Riesgos" sheetId="38" r:id="rId14"/>
    <sheet name="Matriz de Riesgos" sheetId="41" r:id="rId15"/>
    <sheet name="Cronograma del proyecto" sheetId="25" r:id="rId16"/>
  </sheets>
  <externalReferences>
    <externalReference r:id="rId17"/>
    <externalReference r:id="rId18"/>
  </externalReferences>
  <definedNames>
    <definedName name="_xlnm._FilterDatabase" localSheetId="13" hidden="1">'Identificación de Riesgos'!$A$11:$K$21</definedName>
    <definedName name="_xlnm._FilterDatabase" localSheetId="8" hidden="1">Resultados!#REF!</definedName>
    <definedName name="_ftn1" localSheetId="9">Presupuesto!$C$38</definedName>
    <definedName name="_ftnref1" localSheetId="9">Presupuesto!$C$31</definedName>
    <definedName name="_xlnm.Print_Area" localSheetId="0">Anotaciones!$A$2:$H$11</definedName>
    <definedName name="_xlnm.Print_Area" localSheetId="6">'causas y objetivos'!$A$2:$B$15</definedName>
    <definedName name="_xlnm.Print_Area" localSheetId="15">'Cronograma del proyecto'!$A$1:$K$17</definedName>
    <definedName name="_xlnm.Print_Area" localSheetId="12">'Gráfico Interesados'!$B$1:$V$37</definedName>
    <definedName name="_xlnm.Print_Area" localSheetId="1">'Informacion general'!$A$1:$B$15</definedName>
    <definedName name="_xlnm.Print_Area" localSheetId="2">'Informacion general 2'!$A$2:$C$17</definedName>
    <definedName name="_xlnm.Print_Area" localSheetId="7">'Matriz Indicadores'!$A$2:$G$17</definedName>
    <definedName name="_xlnm.Print_Area" localSheetId="5">Metodologia!$A$2:$A$11</definedName>
    <definedName name="_xlnm.Print_Area" localSheetId="9">Presupuesto!$A$1:$K$106</definedName>
    <definedName name="_xlnm.Print_Area" localSheetId="4">'Problema y alternativas'!$A$2:$A$13</definedName>
    <definedName name="_xlnm.Print_Area" localSheetId="8">Resultados!$A$2:$O$63</definedName>
    <definedName name="causas">[1]Listas!$H$122:$H$129</definedName>
    <definedName name="Centro">Listas!#REF!</definedName>
    <definedName name="Clasificadores8">'[2]PROYECTO-Cálculo Ponderado'!$AC$1:$AC$25</definedName>
    <definedName name="CUENCAS" localSheetId="9">[1]Listas!$H$2:$H$104</definedName>
    <definedName name="CUENCAS">Listas!#REF!</definedName>
    <definedName name="DAR">[1]Listas!$H$106:$H$113</definedName>
    <definedName name="Departamental">Listas!#REF!</definedName>
    <definedName name="Efectos">[1]Listas!$H$116:$H$119</definedName>
    <definedName name="Norte">Listas!$A$2:$A$35</definedName>
    <definedName name="Pacífico_Norte">Listas!#REF!</definedName>
    <definedName name="Pacífico_Sur">Listas!#REF!</definedName>
    <definedName name="Sur">Listas!#REF!</definedName>
    <definedName name="_xlnm.Print_Titles" localSheetId="15">'Cronograma del proyecto'!$1:$5</definedName>
    <definedName name="_xlnm.Print_Titles" localSheetId="7">'Matriz Indicadores'!$2:$4</definedName>
    <definedName name="_xlnm.Print_Titles" localSheetId="8">Resultados!$2:$2</definedName>
    <definedName name="UNI">Listas!#REF!</definedName>
    <definedName name="Unidades">Listas!#REF!</definedName>
    <definedName name="UnidadesMedida">'[2]RESULTADO-Cálculo Ponderado'!$AA$1:$AA$330</definedName>
  </definedNames>
  <calcPr calcId="152511"/>
</workbook>
</file>

<file path=xl/calcChain.xml><?xml version="1.0" encoding="utf-8"?>
<calcChain xmlns="http://schemas.openxmlformats.org/spreadsheetml/2006/main">
  <c r="F61" i="48" l="1"/>
  <c r="D61" i="48"/>
  <c r="C62" i="48"/>
  <c r="G17" i="52" l="1"/>
  <c r="K56" i="52"/>
  <c r="K57" i="52"/>
  <c r="G56" i="52"/>
  <c r="G57" i="52"/>
  <c r="G58" i="52"/>
  <c r="G47" i="52"/>
  <c r="G48" i="52"/>
  <c r="G49" i="52"/>
  <c r="K10" i="52"/>
  <c r="A6" i="48"/>
  <c r="K7" i="52" l="1"/>
  <c r="K8" i="52"/>
  <c r="K9" i="52"/>
  <c r="K11" i="52"/>
  <c r="K12" i="52"/>
  <c r="K13" i="52"/>
  <c r="K6" i="52"/>
  <c r="N6" i="48" s="1"/>
  <c r="G6" i="52"/>
  <c r="B6" i="52"/>
  <c r="B15" i="52"/>
  <c r="G67" i="52"/>
  <c r="G68" i="52"/>
  <c r="G69" i="52"/>
  <c r="M69" i="52" s="1"/>
  <c r="G86" i="52"/>
  <c r="G87" i="52"/>
  <c r="M87" i="52" s="1"/>
  <c r="G88" i="52"/>
  <c r="G97" i="52"/>
  <c r="G98" i="52"/>
  <c r="G99" i="52"/>
  <c r="M99" i="52"/>
  <c r="G76" i="52"/>
  <c r="G77" i="52"/>
  <c r="G78" i="52"/>
  <c r="G95" i="52"/>
  <c r="M95" i="52" s="1"/>
  <c r="G96" i="52"/>
  <c r="K45" i="48"/>
  <c r="K41" i="48"/>
  <c r="K37" i="48"/>
  <c r="K33" i="48"/>
  <c r="K29" i="48"/>
  <c r="K25" i="48"/>
  <c r="M45" i="48"/>
  <c r="M41" i="48"/>
  <c r="M37" i="48"/>
  <c r="M33" i="48"/>
  <c r="M29" i="48"/>
  <c r="M25" i="48"/>
  <c r="M49" i="48" s="1"/>
  <c r="I45" i="48"/>
  <c r="I37" i="48"/>
  <c r="I33" i="48"/>
  <c r="I41" i="48"/>
  <c r="I29" i="48"/>
  <c r="J23" i="52"/>
  <c r="H32" i="52"/>
  <c r="J32" i="52"/>
  <c r="L32" i="52" s="1"/>
  <c r="H41" i="52"/>
  <c r="J41" i="52"/>
  <c r="H52" i="52"/>
  <c r="J52" i="52"/>
  <c r="J104" i="52" s="1"/>
  <c r="H63" i="52"/>
  <c r="J63" i="52"/>
  <c r="H83" i="52"/>
  <c r="J83" i="52"/>
  <c r="L83" i="52" s="1"/>
  <c r="H103" i="52"/>
  <c r="J103" i="52"/>
  <c r="L103" i="52" s="1"/>
  <c r="F23" i="52"/>
  <c r="F83" i="52"/>
  <c r="L55" i="52"/>
  <c r="L57" i="52"/>
  <c r="L58" i="52"/>
  <c r="L59" i="52"/>
  <c r="L60" i="52"/>
  <c r="L61" i="52"/>
  <c r="L62" i="52"/>
  <c r="L64" i="52"/>
  <c r="L65" i="52"/>
  <c r="L66" i="52"/>
  <c r="L67" i="52"/>
  <c r="L68" i="52"/>
  <c r="L69" i="52"/>
  <c r="L70" i="52"/>
  <c r="L71" i="52"/>
  <c r="L72" i="52"/>
  <c r="L74" i="52"/>
  <c r="L75" i="52"/>
  <c r="L76" i="52"/>
  <c r="M76" i="52" s="1"/>
  <c r="L77" i="52"/>
  <c r="L78" i="52"/>
  <c r="L79" i="52"/>
  <c r="L80" i="52"/>
  <c r="L81" i="52"/>
  <c r="L82" i="52"/>
  <c r="L84" i="52"/>
  <c r="L85" i="52"/>
  <c r="L86" i="52"/>
  <c r="L87" i="52"/>
  <c r="L88" i="52"/>
  <c r="L89" i="52"/>
  <c r="L90" i="52"/>
  <c r="L91" i="52"/>
  <c r="L92" i="52"/>
  <c r="L94" i="52"/>
  <c r="L95" i="52"/>
  <c r="L96" i="52"/>
  <c r="L97" i="52"/>
  <c r="L98" i="52"/>
  <c r="M98" i="52" s="1"/>
  <c r="L99" i="52"/>
  <c r="L100" i="52"/>
  <c r="L101" i="52"/>
  <c r="L102" i="52"/>
  <c r="L6" i="52"/>
  <c r="L7" i="52"/>
  <c r="L8" i="52"/>
  <c r="L9" i="52"/>
  <c r="L10" i="52"/>
  <c r="L11" i="52"/>
  <c r="L12" i="52"/>
  <c r="L13" i="52"/>
  <c r="L15" i="52"/>
  <c r="L16" i="52"/>
  <c r="L17" i="52"/>
  <c r="L18" i="52"/>
  <c r="L19" i="52"/>
  <c r="L20" i="52"/>
  <c r="L21" i="52"/>
  <c r="L22" i="52"/>
  <c r="L24" i="52"/>
  <c r="M24" i="52" s="1"/>
  <c r="L25" i="52"/>
  <c r="L26" i="52"/>
  <c r="L27" i="52"/>
  <c r="M27" i="52"/>
  <c r="L28" i="52"/>
  <c r="L29" i="52"/>
  <c r="L30" i="52"/>
  <c r="L31" i="52"/>
  <c r="L33" i="52"/>
  <c r="L34" i="52"/>
  <c r="L35" i="52"/>
  <c r="L36" i="52"/>
  <c r="L37" i="52"/>
  <c r="L38" i="52"/>
  <c r="L39" i="52"/>
  <c r="L40" i="52"/>
  <c r="L43" i="52"/>
  <c r="L44" i="52"/>
  <c r="L45" i="52"/>
  <c r="L46" i="52"/>
  <c r="L47" i="52"/>
  <c r="L48" i="52"/>
  <c r="M48" i="52" s="1"/>
  <c r="L49" i="52"/>
  <c r="L50" i="52"/>
  <c r="L51" i="52"/>
  <c r="L53" i="52"/>
  <c r="L54" i="52"/>
  <c r="K95" i="52"/>
  <c r="K96" i="52"/>
  <c r="K97" i="52"/>
  <c r="K98" i="52"/>
  <c r="K99" i="52"/>
  <c r="G85" i="52"/>
  <c r="K85" i="52"/>
  <c r="K86" i="52"/>
  <c r="K87" i="52"/>
  <c r="G75" i="52"/>
  <c r="K75" i="52"/>
  <c r="K76" i="52"/>
  <c r="K77" i="52"/>
  <c r="K78" i="52"/>
  <c r="G79" i="52"/>
  <c r="M79" i="52" s="1"/>
  <c r="K79" i="52"/>
  <c r="G64" i="52"/>
  <c r="K64" i="52"/>
  <c r="G65" i="52"/>
  <c r="K65" i="52"/>
  <c r="G66" i="52"/>
  <c r="M66" i="52" s="1"/>
  <c r="K66" i="52"/>
  <c r="J33" i="48" s="1"/>
  <c r="K67" i="52"/>
  <c r="G55" i="52"/>
  <c r="K55" i="52"/>
  <c r="K58" i="52"/>
  <c r="G59" i="52"/>
  <c r="M59" i="52"/>
  <c r="K59" i="52"/>
  <c r="G60" i="52"/>
  <c r="M60" i="52" s="1"/>
  <c r="K60" i="52"/>
  <c r="G61" i="52"/>
  <c r="K61" i="52"/>
  <c r="G54" i="52"/>
  <c r="M54" i="52" s="1"/>
  <c r="K54" i="52"/>
  <c r="G62" i="52"/>
  <c r="M62" i="52" s="1"/>
  <c r="K62" i="52"/>
  <c r="M47" i="52"/>
  <c r="K47" i="52"/>
  <c r="K48" i="52"/>
  <c r="M49" i="52"/>
  <c r="K49" i="52"/>
  <c r="G35" i="52"/>
  <c r="M35" i="52" s="1"/>
  <c r="K35" i="52"/>
  <c r="G36" i="52"/>
  <c r="M36" i="52" s="1"/>
  <c r="K36" i="52"/>
  <c r="G37" i="52"/>
  <c r="M37" i="52" s="1"/>
  <c r="K37" i="52"/>
  <c r="G26" i="52"/>
  <c r="K26" i="52"/>
  <c r="G27" i="52"/>
  <c r="K27" i="52"/>
  <c r="G28" i="52"/>
  <c r="M28" i="52" s="1"/>
  <c r="K28" i="52"/>
  <c r="M17" i="52"/>
  <c r="K17" i="52"/>
  <c r="L10" i="48" s="1"/>
  <c r="G18" i="52"/>
  <c r="M18" i="52" s="1"/>
  <c r="K18" i="52"/>
  <c r="G19" i="52"/>
  <c r="M19" i="52" s="1"/>
  <c r="K19" i="52"/>
  <c r="G9" i="52"/>
  <c r="G10" i="52"/>
  <c r="M10" i="52" s="1"/>
  <c r="A17" i="25"/>
  <c r="A16" i="25"/>
  <c r="A15" i="25"/>
  <c r="A14" i="25"/>
  <c r="A13" i="25"/>
  <c r="A10" i="25"/>
  <c r="A9" i="25"/>
  <c r="A8" i="25"/>
  <c r="A12" i="25"/>
  <c r="A7" i="25"/>
  <c r="I25" i="48"/>
  <c r="M6" i="48"/>
  <c r="K33" i="52"/>
  <c r="J18" i="48" s="1"/>
  <c r="K24" i="52"/>
  <c r="K53" i="52"/>
  <c r="K102" i="52"/>
  <c r="K101" i="52"/>
  <c r="K100" i="52"/>
  <c r="K94" i="52"/>
  <c r="K92" i="52"/>
  <c r="K91" i="52"/>
  <c r="K90" i="52"/>
  <c r="K89" i="52"/>
  <c r="K88" i="52"/>
  <c r="K84" i="52"/>
  <c r="K82" i="52"/>
  <c r="K81" i="52"/>
  <c r="K80" i="52"/>
  <c r="K74" i="52"/>
  <c r="K72" i="52"/>
  <c r="K71" i="52"/>
  <c r="K70" i="52"/>
  <c r="K69" i="52"/>
  <c r="K68" i="52"/>
  <c r="K44" i="52"/>
  <c r="K45" i="52"/>
  <c r="K46" i="52"/>
  <c r="K50" i="52"/>
  <c r="K51" i="52"/>
  <c r="K43" i="52"/>
  <c r="K40" i="52"/>
  <c r="K39" i="52"/>
  <c r="K38" i="52"/>
  <c r="K34" i="52"/>
  <c r="K31" i="52"/>
  <c r="K30" i="52"/>
  <c r="K29" i="52"/>
  <c r="K25" i="52"/>
  <c r="K22" i="52"/>
  <c r="K21" i="52"/>
  <c r="K20" i="52"/>
  <c r="K16" i="52"/>
  <c r="N10" i="48" s="1"/>
  <c r="K15" i="52"/>
  <c r="J10" i="48"/>
  <c r="G46" i="52"/>
  <c r="F52" i="52"/>
  <c r="M18" i="48"/>
  <c r="M14" i="48"/>
  <c r="M10" i="48"/>
  <c r="K18" i="48"/>
  <c r="K14" i="48"/>
  <c r="K10" i="48"/>
  <c r="K6" i="48"/>
  <c r="K22" i="48"/>
  <c r="I18" i="48"/>
  <c r="I14" i="48"/>
  <c r="I10" i="48"/>
  <c r="J93" i="52"/>
  <c r="L93" i="52" s="1"/>
  <c r="H93" i="52"/>
  <c r="J73" i="52"/>
  <c r="H73" i="52"/>
  <c r="H23" i="52"/>
  <c r="H14" i="52"/>
  <c r="G82" i="52"/>
  <c r="G81" i="52"/>
  <c r="G80" i="52"/>
  <c r="M80" i="52"/>
  <c r="G74" i="52"/>
  <c r="M74" i="52"/>
  <c r="G72" i="52"/>
  <c r="G71" i="52"/>
  <c r="M71" i="52" s="1"/>
  <c r="G70" i="52"/>
  <c r="M70" i="52" s="1"/>
  <c r="G53" i="52"/>
  <c r="M53" i="52" s="1"/>
  <c r="G51" i="52"/>
  <c r="M51" i="52" s="1"/>
  <c r="G50" i="52"/>
  <c r="M50" i="52" s="1"/>
  <c r="G45" i="52"/>
  <c r="M45" i="52" s="1"/>
  <c r="G44" i="52"/>
  <c r="M44" i="52" s="1"/>
  <c r="G43" i="52"/>
  <c r="M43" i="52" s="1"/>
  <c r="G22" i="52"/>
  <c r="M22" i="52" s="1"/>
  <c r="G21" i="52"/>
  <c r="G20" i="52"/>
  <c r="G16" i="52"/>
  <c r="G15" i="52"/>
  <c r="M15" i="52" s="1"/>
  <c r="B64" i="52"/>
  <c r="B53" i="52"/>
  <c r="G25" i="52"/>
  <c r="M25" i="52" s="1"/>
  <c r="F73" i="52"/>
  <c r="F63" i="52"/>
  <c r="G32" i="48"/>
  <c r="G31" i="48"/>
  <c r="G30" i="48"/>
  <c r="G29" i="48"/>
  <c r="I6" i="48"/>
  <c r="B94" i="52"/>
  <c r="B84" i="52"/>
  <c r="B74" i="52"/>
  <c r="B43" i="52"/>
  <c r="B33" i="52"/>
  <c r="B24" i="52"/>
  <c r="A2" i="52"/>
  <c r="A2" i="25"/>
  <c r="F103" i="52"/>
  <c r="G102" i="52"/>
  <c r="M102" i="52" s="1"/>
  <c r="G101" i="52"/>
  <c r="G100" i="52"/>
  <c r="M100" i="52" s="1"/>
  <c r="G94" i="52"/>
  <c r="G103" i="52"/>
  <c r="F93" i="52"/>
  <c r="G92" i="52"/>
  <c r="M92" i="52" s="1"/>
  <c r="G91" i="52"/>
  <c r="G90" i="52"/>
  <c r="M90" i="52" s="1"/>
  <c r="G89" i="52"/>
  <c r="G84" i="52"/>
  <c r="M84" i="52" s="1"/>
  <c r="F41" i="52"/>
  <c r="G40" i="52"/>
  <c r="M40" i="52" s="1"/>
  <c r="G39" i="52"/>
  <c r="M39" i="52" s="1"/>
  <c r="G38" i="52"/>
  <c r="G34" i="52"/>
  <c r="G33" i="52"/>
  <c r="M33" i="52" s="1"/>
  <c r="F32" i="52"/>
  <c r="G31" i="52"/>
  <c r="M31" i="52" s="1"/>
  <c r="G30" i="52"/>
  <c r="M30" i="52"/>
  <c r="G29" i="52"/>
  <c r="M29" i="52"/>
  <c r="G24" i="52"/>
  <c r="J14" i="52"/>
  <c r="L14" i="52" s="1"/>
  <c r="F14" i="52"/>
  <c r="G13" i="52"/>
  <c r="M13" i="52" s="1"/>
  <c r="G12" i="52"/>
  <c r="M12" i="52" s="1"/>
  <c r="G11" i="52"/>
  <c r="M11" i="52" s="1"/>
  <c r="G8" i="52"/>
  <c r="M8" i="52" s="1"/>
  <c r="G7" i="52"/>
  <c r="G36" i="48"/>
  <c r="G35" i="48"/>
  <c r="G34" i="48"/>
  <c r="G33" i="48"/>
  <c r="H33" i="48" s="1"/>
  <c r="O33" i="48" s="1"/>
  <c r="G48" i="48"/>
  <c r="G47" i="48"/>
  <c r="G46" i="48"/>
  <c r="G45" i="48"/>
  <c r="H45" i="48" s="1"/>
  <c r="O45" i="48" s="1"/>
  <c r="G44" i="48"/>
  <c r="G43" i="48"/>
  <c r="G42" i="48"/>
  <c r="G41" i="48"/>
  <c r="G40" i="48"/>
  <c r="G39" i="48"/>
  <c r="G38" i="48"/>
  <c r="G37" i="48"/>
  <c r="G28" i="48"/>
  <c r="G27" i="48"/>
  <c r="G26" i="48"/>
  <c r="G25" i="48"/>
  <c r="H25" i="48"/>
  <c r="O25" i="48" s="1"/>
  <c r="G7" i="48"/>
  <c r="G8" i="48"/>
  <c r="G9" i="48"/>
  <c r="G10" i="48"/>
  <c r="G11" i="48"/>
  <c r="G12" i="48"/>
  <c r="G13" i="48"/>
  <c r="G14" i="48"/>
  <c r="G15" i="48"/>
  <c r="G16" i="48"/>
  <c r="G17" i="48"/>
  <c r="G18" i="48"/>
  <c r="G19" i="48"/>
  <c r="G20" i="48"/>
  <c r="G21" i="48"/>
  <c r="H18" i="48" s="1"/>
  <c r="O18" i="48" s="1"/>
  <c r="G6" i="48"/>
  <c r="A25" i="48"/>
  <c r="C104" i="52" s="1"/>
  <c r="C42" i="52"/>
  <c r="H37" i="48"/>
  <c r="O37" i="48" s="1"/>
  <c r="A10" i="47"/>
  <c r="A5" i="47"/>
  <c r="L13" i="41"/>
  <c r="K13" i="41"/>
  <c r="J13" i="41"/>
  <c r="I13" i="41"/>
  <c r="L12" i="41"/>
  <c r="K12" i="41"/>
  <c r="J12" i="41"/>
  <c r="I12" i="41"/>
  <c r="L11" i="41"/>
  <c r="K11" i="41"/>
  <c r="J11" i="41"/>
  <c r="I11" i="41"/>
  <c r="L10" i="41"/>
  <c r="K10" i="41"/>
  <c r="J10" i="41"/>
  <c r="I10" i="41"/>
  <c r="M13" i="41"/>
  <c r="M12" i="41"/>
  <c r="M11" i="41"/>
  <c r="M10" i="41"/>
  <c r="L9" i="41"/>
  <c r="K9" i="41"/>
  <c r="J9" i="41"/>
  <c r="I9" i="41"/>
  <c r="M9" i="41"/>
  <c r="BZ70" i="35"/>
  <c r="BY70" i="35"/>
  <c r="BX70" i="35"/>
  <c r="BW70" i="35"/>
  <c r="BV70" i="35"/>
  <c r="BU70" i="35"/>
  <c r="BT70" i="35"/>
  <c r="BS70" i="35"/>
  <c r="BR70" i="35"/>
  <c r="BQ70" i="35"/>
  <c r="BP70" i="35"/>
  <c r="BO70" i="35"/>
  <c r="BN70" i="35"/>
  <c r="BM70" i="35"/>
  <c r="BL70" i="35"/>
  <c r="BK70" i="35"/>
  <c r="BJ70" i="35"/>
  <c r="BI70" i="35"/>
  <c r="BH70" i="35"/>
  <c r="BG70" i="35"/>
  <c r="BF70" i="35"/>
  <c r="BE70" i="35"/>
  <c r="BD70" i="35"/>
  <c r="BC70" i="35"/>
  <c r="BB70" i="35"/>
  <c r="BA70" i="35"/>
  <c r="AZ70" i="35"/>
  <c r="AY70" i="35"/>
  <c r="AX70" i="35"/>
  <c r="AW70" i="35"/>
  <c r="AV70" i="35"/>
  <c r="AU70" i="35"/>
  <c r="AT70" i="35"/>
  <c r="AS70" i="35"/>
  <c r="AR70" i="35"/>
  <c r="AQ70" i="35"/>
  <c r="AP70" i="35"/>
  <c r="AO70" i="35"/>
  <c r="AN70" i="35"/>
  <c r="AM70" i="35"/>
  <c r="AL70" i="35"/>
  <c r="AK70" i="35"/>
  <c r="AJ70" i="35"/>
  <c r="AI70" i="35"/>
  <c r="AH70" i="35"/>
  <c r="AG70" i="35"/>
  <c r="AF70" i="35"/>
  <c r="AE70" i="35"/>
  <c r="AD70" i="35"/>
  <c r="AC70" i="35"/>
  <c r="AA96" i="35"/>
  <c r="AA97" i="35"/>
  <c r="AA98" i="35"/>
  <c r="AA99" i="35"/>
  <c r="AA100" i="35"/>
  <c r="AA101" i="35"/>
  <c r="AA102" i="35"/>
  <c r="AA103" i="35"/>
  <c r="AA104" i="35"/>
  <c r="AA105" i="35"/>
  <c r="AA106" i="35"/>
  <c r="AA107" i="35"/>
  <c r="AA108" i="35"/>
  <c r="AA109" i="35"/>
  <c r="AA110" i="35"/>
  <c r="AA111" i="35"/>
  <c r="AA112" i="35"/>
  <c r="AA113" i="35"/>
  <c r="AA114" i="35"/>
  <c r="AA115" i="35"/>
  <c r="AA116" i="35"/>
  <c r="AA117" i="35"/>
  <c r="AA118" i="35"/>
  <c r="AA119" i="35"/>
  <c r="AA120" i="35"/>
  <c r="AA121" i="35"/>
  <c r="AA74" i="35"/>
  <c r="AA75" i="35"/>
  <c r="AA76" i="35"/>
  <c r="AA77" i="35"/>
  <c r="AA78" i="35"/>
  <c r="AA79" i="35"/>
  <c r="AA80" i="35"/>
  <c r="AA81" i="35"/>
  <c r="AA82" i="35"/>
  <c r="AA83" i="35"/>
  <c r="AA84" i="35"/>
  <c r="AA85" i="35"/>
  <c r="AA86" i="35"/>
  <c r="AA87" i="35"/>
  <c r="AA88" i="35"/>
  <c r="AA89" i="35"/>
  <c r="AA90" i="35"/>
  <c r="AA91" i="35"/>
  <c r="AA92" i="35"/>
  <c r="AA93" i="35"/>
  <c r="AA94" i="35"/>
  <c r="AA95" i="35"/>
  <c r="AC72" i="35"/>
  <c r="BZ121" i="35"/>
  <c r="BY120" i="35"/>
  <c r="BX119" i="35"/>
  <c r="BW118" i="35"/>
  <c r="BV117" i="35"/>
  <c r="BU116" i="35"/>
  <c r="BT115" i="35"/>
  <c r="BS114" i="35"/>
  <c r="BR113" i="35"/>
  <c r="BQ112" i="35"/>
  <c r="BP111" i="35"/>
  <c r="BO110" i="35"/>
  <c r="BN109" i="35"/>
  <c r="BM108" i="35"/>
  <c r="BL107" i="35"/>
  <c r="BK106" i="35"/>
  <c r="BJ105" i="35"/>
  <c r="BI104" i="35"/>
  <c r="BH103" i="35"/>
  <c r="BG102" i="35"/>
  <c r="BF101" i="35"/>
  <c r="BE100" i="35"/>
  <c r="BD99" i="35"/>
  <c r="BC98" i="35"/>
  <c r="BB97" i="35"/>
  <c r="BA96" i="35"/>
  <c r="AZ95" i="35"/>
  <c r="AY94" i="35"/>
  <c r="AX93" i="35"/>
  <c r="AW92" i="35"/>
  <c r="AV91" i="35"/>
  <c r="AU90" i="35"/>
  <c r="AT89" i="35"/>
  <c r="AS88" i="35"/>
  <c r="AR87" i="35"/>
  <c r="AQ86" i="35"/>
  <c r="AP85" i="35"/>
  <c r="AO84" i="35"/>
  <c r="AN83" i="35"/>
  <c r="AM82" i="35"/>
  <c r="AL81" i="35"/>
  <c r="AK80" i="35"/>
  <c r="AJ79" i="35"/>
  <c r="AI78" i="35"/>
  <c r="AH77" i="35"/>
  <c r="AG76" i="35"/>
  <c r="AF75" i="35"/>
  <c r="AE74" i="35"/>
  <c r="AD73" i="35"/>
  <c r="AA73" i="35"/>
  <c r="AA72" i="35"/>
  <c r="M18" i="41"/>
  <c r="M88" i="52"/>
  <c r="M46" i="52"/>
  <c r="M72" i="52"/>
  <c r="M6" i="52"/>
  <c r="M38" i="52"/>
  <c r="M75" i="52"/>
  <c r="J25" i="48"/>
  <c r="G52" i="52"/>
  <c r="M34" i="52"/>
  <c r="J45" i="48"/>
  <c r="M96" i="52"/>
  <c r="M65" i="52"/>
  <c r="L33" i="48"/>
  <c r="L37" i="48"/>
  <c r="L6" i="48"/>
  <c r="H42" i="52" l="1"/>
  <c r="L29" i="48"/>
  <c r="G14" i="52"/>
  <c r="M14" i="52" s="1"/>
  <c r="M9" i="52"/>
  <c r="H14" i="48"/>
  <c r="O14" i="48" s="1"/>
  <c r="M103" i="52"/>
  <c r="O11" i="48"/>
  <c r="L23" i="52"/>
  <c r="I49" i="48"/>
  <c r="M67" i="52"/>
  <c r="I22" i="48"/>
  <c r="J6" i="48"/>
  <c r="O7" i="48" s="1"/>
  <c r="L41" i="52"/>
  <c r="M7" i="52"/>
  <c r="N33" i="48"/>
  <c r="O34" i="48" s="1"/>
  <c r="O35" i="48" s="1"/>
  <c r="G63" i="52"/>
  <c r="H6" i="48"/>
  <c r="O6" i="48" s="1"/>
  <c r="H41" i="48"/>
  <c r="O41" i="48" s="1"/>
  <c r="H29" i="48"/>
  <c r="O29" i="48" s="1"/>
  <c r="M21" i="52"/>
  <c r="M82" i="52"/>
  <c r="H104" i="52"/>
  <c r="L104" i="52" s="1"/>
  <c r="L18" i="48"/>
  <c r="M58" i="52"/>
  <c r="M55" i="52"/>
  <c r="M85" i="52"/>
  <c r="M16" i="52"/>
  <c r="M94" i="52"/>
  <c r="M64" i="52"/>
  <c r="M61" i="52"/>
  <c r="M57" i="52"/>
  <c r="L63" i="52"/>
  <c r="L52" i="52"/>
  <c r="M52" i="52" s="1"/>
  <c r="K49" i="48"/>
  <c r="C59" i="48" s="1"/>
  <c r="I52" i="48"/>
  <c r="H106" i="52"/>
  <c r="N37" i="48"/>
  <c r="O38" i="48" s="1"/>
  <c r="O39" i="48" s="1"/>
  <c r="J37" i="48"/>
  <c r="L45" i="48"/>
  <c r="O46" i="48" s="1"/>
  <c r="O47" i="48" s="1"/>
  <c r="N45" i="48"/>
  <c r="N14" i="48"/>
  <c r="L14" i="48"/>
  <c r="L22" i="48" s="1"/>
  <c r="J14" i="48"/>
  <c r="O15" i="48" s="1"/>
  <c r="O16" i="48" s="1"/>
  <c r="M26" i="52"/>
  <c r="G32" i="52"/>
  <c r="M32" i="52" s="1"/>
  <c r="N29" i="48"/>
  <c r="J29" i="48"/>
  <c r="J41" i="48"/>
  <c r="L41" i="48"/>
  <c r="M77" i="52"/>
  <c r="G83" i="52"/>
  <c r="M83" i="52" s="1"/>
  <c r="M97" i="52"/>
  <c r="K52" i="48"/>
  <c r="G23" i="52"/>
  <c r="G93" i="52"/>
  <c r="M93" i="52" s="1"/>
  <c r="L73" i="52"/>
  <c r="G49" i="48"/>
  <c r="H10" i="48"/>
  <c r="G41" i="52"/>
  <c r="M89" i="52"/>
  <c r="M91" i="52"/>
  <c r="M101" i="52"/>
  <c r="M20" i="52"/>
  <c r="M81" i="52"/>
  <c r="M22" i="48"/>
  <c r="M52" i="48" s="1"/>
  <c r="L25" i="48"/>
  <c r="N25" i="48"/>
  <c r="N41" i="48"/>
  <c r="N18" i="48"/>
  <c r="O19" i="48" s="1"/>
  <c r="O20" i="48" s="1"/>
  <c r="G73" i="52"/>
  <c r="M73" i="52" s="1"/>
  <c r="J42" i="52"/>
  <c r="M78" i="52"/>
  <c r="M86" i="52"/>
  <c r="M68" i="52"/>
  <c r="M23" i="52" l="1"/>
  <c r="O8" i="48"/>
  <c r="O42" i="48"/>
  <c r="O43" i="48" s="1"/>
  <c r="N22" i="48"/>
  <c r="E58" i="48" s="1"/>
  <c r="M63" i="52"/>
  <c r="C57" i="48"/>
  <c r="L49" i="48"/>
  <c r="O26" i="48"/>
  <c r="O27" i="48" s="1"/>
  <c r="O10" i="48"/>
  <c r="O12" i="48" s="1"/>
  <c r="G22" i="48"/>
  <c r="G52" i="48" s="1"/>
  <c r="K54" i="48" s="1"/>
  <c r="K55" i="48" s="1"/>
  <c r="O30" i="48"/>
  <c r="O31" i="48" s="1"/>
  <c r="J49" i="48"/>
  <c r="L42" i="52"/>
  <c r="J106" i="52"/>
  <c r="L106" i="52" s="1"/>
  <c r="N49" i="48"/>
  <c r="M41" i="52"/>
  <c r="F42" i="52"/>
  <c r="F104" i="52"/>
  <c r="C58" i="48"/>
  <c r="J22" i="48"/>
  <c r="N52" i="48" l="1"/>
  <c r="M53" i="48" s="1"/>
  <c r="M54" i="48" s="1"/>
  <c r="J52" i="48"/>
  <c r="I53" i="48" s="1"/>
  <c r="I54" i="48" s="1"/>
  <c r="E57" i="48"/>
  <c r="F106" i="52"/>
  <c r="M106" i="52" s="1"/>
  <c r="M104" i="52"/>
  <c r="E59" i="48"/>
  <c r="G58" i="48"/>
  <c r="C60" i="48"/>
  <c r="D58" i="48" s="1"/>
  <c r="M42" i="52"/>
  <c r="L52" i="48"/>
  <c r="K53" i="48" s="1"/>
  <c r="E60" i="48" l="1"/>
  <c r="F59" i="48" s="1"/>
  <c r="G57" i="48"/>
  <c r="F57" i="48"/>
  <c r="D57" i="48"/>
  <c r="D59" i="48"/>
  <c r="G59" i="48"/>
  <c r="D60" i="48" l="1"/>
  <c r="G60" i="48"/>
  <c r="E61" i="48" s="1"/>
  <c r="F58" i="48"/>
  <c r="F60" i="48" s="1"/>
  <c r="H60" i="48" l="1"/>
  <c r="C61" i="48"/>
</calcChain>
</file>

<file path=xl/comments1.xml><?xml version="1.0" encoding="utf-8"?>
<comments xmlns="http://schemas.openxmlformats.org/spreadsheetml/2006/main">
  <authors>
    <author>Planeacion</author>
    <author>usuario</author>
    <author>Edwin.Martinez</author>
  </authors>
  <commentList>
    <comment ref="A4" authorId="0" shapeId="0">
      <text>
        <r>
          <rPr>
            <sz val="8"/>
            <color indexed="81"/>
            <rFont val="Tahoma"/>
            <family val="2"/>
          </rPr>
          <t>Identifica el proyecto y deberá mantenerse durante toda su vigencia. Debe ser preciso, es decir, reflejar brevemente lo que se va a hacer (proceso a realizar), sobre qué se va a hacer (objeto sobre el cual se va a realizar) y donde se va a hacer (localización geográfica).</t>
        </r>
      </text>
    </comment>
    <comment ref="A6" authorId="0" shapeId="0">
      <text>
        <r>
          <rPr>
            <b/>
            <sz val="8"/>
            <color indexed="81"/>
            <rFont val="Tahoma"/>
            <family val="2"/>
          </rPr>
          <t>Planeacion:</t>
        </r>
        <r>
          <rPr>
            <sz val="8"/>
            <color indexed="81"/>
            <rFont val="Tahoma"/>
            <family val="2"/>
          </rPr>
          <t xml:space="preserve">
Nombre del funcionario responsable de la gestión del proyecto en todo su ciclo de vida.</t>
        </r>
      </text>
    </comment>
    <comment ref="A8" authorId="1" shapeId="0">
      <text>
        <r>
          <rPr>
            <b/>
            <sz val="9"/>
            <color indexed="81"/>
            <rFont val="Tahoma"/>
            <family val="2"/>
          </rPr>
          <t>Especifique el instrumento de planificaciòn ambiental, territorial, de desarrollo y de los planes de los grupos étnicos que le aporta el proyecto. Indique el programa, meta o  actividad respectiva.</t>
        </r>
      </text>
    </comment>
    <comment ref="A9" authorId="2" shapeId="0">
      <text>
        <r>
          <rPr>
            <sz val="8"/>
            <color indexed="81"/>
            <rFont val="Tahoma"/>
            <family val="2"/>
          </rPr>
          <t>Cuantifica el valor total del proyecto, luego de costear todas sus actividades.</t>
        </r>
        <r>
          <rPr>
            <sz val="9"/>
            <color indexed="81"/>
            <rFont val="Tahoma"/>
            <family val="2"/>
          </rPr>
          <t xml:space="preserve">
</t>
        </r>
      </text>
    </comment>
    <comment ref="A10" authorId="2" shapeId="0">
      <text>
        <r>
          <rPr>
            <sz val="8"/>
            <color indexed="81"/>
            <rFont val="Tahoma"/>
            <family val="2"/>
          </rPr>
          <t>Tiempo estimado para la ejecución del proyecto, de acuerdo con su cronograma, desde la firma del acta de inicio. Máximo 9 meses</t>
        </r>
        <r>
          <rPr>
            <sz val="9"/>
            <color indexed="81"/>
            <rFont val="Tahoma"/>
            <family val="2"/>
          </rPr>
          <t xml:space="preserve">
</t>
        </r>
      </text>
    </comment>
    <comment ref="A11" authorId="2" shapeId="0">
      <text>
        <r>
          <rPr>
            <sz val="8"/>
            <color indexed="81"/>
            <rFont val="Tahoma"/>
            <family val="2"/>
          </rPr>
          <t xml:space="preserve">
Detalla las fuentes de financiación asignadas, con base en información suministrada por Planeación.</t>
        </r>
      </text>
    </comment>
    <comment ref="A12" authorId="2" shapeId="0">
      <text>
        <r>
          <rPr>
            <sz val="8"/>
            <color indexed="81"/>
            <rFont val="Tahoma"/>
            <family val="2"/>
          </rPr>
          <t>Escriba el lugar y la fecha de diligenciamiento</t>
        </r>
        <r>
          <rPr>
            <sz val="9"/>
            <color indexed="81"/>
            <rFont val="Tahoma"/>
            <family val="2"/>
          </rPr>
          <t xml:space="preserve">
</t>
        </r>
      </text>
    </comment>
  </commentList>
</comments>
</file>

<file path=xl/comments2.xml><?xml version="1.0" encoding="utf-8"?>
<comments xmlns="http://schemas.openxmlformats.org/spreadsheetml/2006/main">
  <authors>
    <author>Edwin.Martinez</author>
  </authors>
  <commentList>
    <comment ref="A2" authorId="0" shapeId="0">
      <text>
        <r>
          <rPr>
            <sz val="8"/>
            <color indexed="81"/>
            <rFont val="Tahoma"/>
            <family val="2"/>
          </rPr>
          <t>Describe el marco normativo por los actores involucrados (organización de la sociedad civil y otros aliados) son competentes para la ejecución de las acciones propuestas. Es importante resaltar la participación y el rol que desempeñará cada actor en la ejecución del proyecto.</t>
        </r>
        <r>
          <rPr>
            <sz val="9"/>
            <color indexed="81"/>
            <rFont val="Tahoma"/>
            <family val="2"/>
          </rPr>
          <t xml:space="preserve">
</t>
        </r>
      </text>
    </comment>
    <comment ref="A4" authorId="0" shapeId="0">
      <text>
        <r>
          <rPr>
            <sz val="8"/>
            <color indexed="81"/>
            <rFont val="Tahoma"/>
            <family val="2"/>
          </rPr>
          <t>Describe otras experiencias institucionales y/o comunitarias relacionadas con la situación ambiental identificada y los resultados obtenidos en esas experiencias.</t>
        </r>
        <r>
          <rPr>
            <sz val="9"/>
            <color indexed="81"/>
            <rFont val="Tahoma"/>
            <family val="2"/>
          </rPr>
          <t xml:space="preserve">
</t>
        </r>
      </text>
    </comment>
    <comment ref="A6" authorId="0" shapeId="0">
      <text>
        <r>
          <rPr>
            <sz val="8"/>
            <color indexed="81"/>
            <rFont val="Tahoma"/>
            <family val="2"/>
          </rPr>
          <t>Refiere los documentos relacionados directamente con el proyecto que contienen información útil y de soporte para la formulación del mismo (estudios de factibilidad, diseños, evaluaciones socioeconómicas, formulación de planes, diagnósticos, caracterizaciones, perfiles, agendas ambientales, memorandos, documentos CONPES, cartas de intención, entre otros). Debe especificarse nombre, fecha, entidad realizadora, observaciones, etc.</t>
        </r>
        <r>
          <rPr>
            <sz val="9"/>
            <color indexed="81"/>
            <rFont val="Tahoma"/>
            <family val="2"/>
          </rPr>
          <t xml:space="preserve">
</t>
        </r>
      </text>
    </comment>
    <comment ref="A8" authorId="0" shapeId="0">
      <text>
        <r>
          <rPr>
            <sz val="8"/>
            <color indexed="81"/>
            <rFont val="Tahoma"/>
            <family val="2"/>
          </rPr>
          <t>En este punto se establece la ubicación geográfica del lugar en donde se desarrollará el proyecto (Cuenca, municipio, corregimiento, vereda, territorios étnicos) y su conveniencia para el éxito del mismo. Se sugiere presentar un mapa o esquema que relacione la localización del proyecto con variables geográficas tales como vías de comunicación, ríos, localidades y otros aspectos geográficos de interés.</t>
        </r>
        <r>
          <rPr>
            <sz val="9"/>
            <color indexed="81"/>
            <rFont val="Tahoma"/>
            <family val="2"/>
          </rPr>
          <t xml:space="preserve">
</t>
        </r>
      </text>
    </comment>
    <comment ref="A10" authorId="0" shapeId="0">
      <text>
        <r>
          <rPr>
            <sz val="8"/>
            <color indexed="81"/>
            <rFont val="Tahoma"/>
            <family val="2"/>
          </rPr>
          <t>Relaciona el número de habitantes, beneficiados directa e indirectamente con el proyecto y las condiciones socioeconómicas que caracterizan esta población.</t>
        </r>
        <r>
          <rPr>
            <sz val="9"/>
            <color indexed="81"/>
            <rFont val="Tahoma"/>
            <family val="2"/>
          </rPr>
          <t xml:space="preserve">
</t>
        </r>
      </text>
    </comment>
    <comment ref="A13" authorId="0" shapeId="0">
      <text>
        <r>
          <rPr>
            <sz val="8"/>
            <color indexed="81"/>
            <rFont val="Tahoma"/>
            <family val="2"/>
          </rPr>
          <t>Empleos directos que se generarán para personal calificado o con algún nivel de educación formal durante la ejecución de las actividades del proyecto.</t>
        </r>
        <r>
          <rPr>
            <sz val="9"/>
            <color indexed="81"/>
            <rFont val="Tahoma"/>
            <family val="2"/>
          </rPr>
          <t xml:space="preserve">
</t>
        </r>
      </text>
    </comment>
    <comment ref="B13" authorId="0" shapeId="0">
      <text>
        <r>
          <rPr>
            <sz val="8"/>
            <color indexed="81"/>
            <rFont val="Tahoma"/>
            <family val="2"/>
          </rPr>
          <t>Empleos directos que se generarán para personal no calificado durante la ejecución de las actividades del proyecto</t>
        </r>
        <r>
          <rPr>
            <sz val="9"/>
            <color indexed="81"/>
            <rFont val="Tahoma"/>
            <family val="2"/>
          </rPr>
          <t>.</t>
        </r>
      </text>
    </comment>
    <comment ref="C13" authorId="0" shapeId="0">
      <text>
        <r>
          <rPr>
            <sz val="8"/>
            <color indexed="81"/>
            <rFont val="Tahoma"/>
            <family val="2"/>
          </rPr>
          <t>Este valor depende de cada tipo de proyecto. Por ejemplo, se estima que en proyectos de construcción de obra civil se generan cinco empleos indirectos por cada empleo directo, mientras que en actividades de agricultura el estimado es de un empleo indirecto por cada empleo directo que se genera. Se recomienda investigar la relación según el tipo de proyecto.</t>
        </r>
        <r>
          <rPr>
            <sz val="9"/>
            <color indexed="81"/>
            <rFont val="Tahoma"/>
            <family val="2"/>
          </rPr>
          <t xml:space="preserve">
</t>
        </r>
      </text>
    </comment>
  </commentList>
</comments>
</file>

<file path=xl/comments3.xml><?xml version="1.0" encoding="utf-8"?>
<comments xmlns="http://schemas.openxmlformats.org/spreadsheetml/2006/main">
  <authors>
    <author>Miguel Je</author>
    <author>Edwin.Martinez</author>
  </authors>
  <commentList>
    <comment ref="B7" authorId="0" shapeId="0">
      <text>
        <r>
          <rPr>
            <sz val="8"/>
            <color indexed="81"/>
            <rFont val="Tahoma"/>
            <family val="2"/>
          </rPr>
          <t>Nombre del colaborador que hace parte activa del equipo de trabajo del proyecto. Al inicio del proyecto solo se determinan roles dentro del proyecto, sin embargo, al avanzar en el mismo, se deben ir actualizando los registros de nombres de responsables de cada rol.</t>
        </r>
      </text>
    </comment>
    <comment ref="C7" authorId="0" shapeId="0">
      <text>
        <r>
          <rPr>
            <sz val="8"/>
            <color indexed="81"/>
            <rFont val="Tahoma"/>
            <family val="2"/>
          </rPr>
          <t>Rol del colaborador en el proyecto. (Patrocinador, Lider de Proyecto, responsable de resultado o actividad)</t>
        </r>
      </text>
    </comment>
    <comment ref="D7" authorId="1" shapeId="0">
      <text>
        <r>
          <rPr>
            <sz val="8"/>
            <color indexed="81"/>
            <rFont val="Tahoma"/>
            <family val="2"/>
          </rPr>
          <t xml:space="preserve"> Describe las actividades del rol descrito para el proyecto.</t>
        </r>
      </text>
    </comment>
    <comment ref="E7" authorId="0" shapeId="0">
      <text>
        <r>
          <rPr>
            <sz val="8"/>
            <color indexed="81"/>
            <rFont val="Tahoma"/>
            <family val="2"/>
          </rPr>
          <t xml:space="preserve"> Describe las responsabilidades del rol descrito para el proyecto.</t>
        </r>
      </text>
    </comment>
    <comment ref="F7" authorId="0" shapeId="0">
      <text>
        <r>
          <rPr>
            <sz val="8"/>
            <color indexed="81"/>
            <rFont val="Tahoma"/>
            <family val="2"/>
          </rPr>
          <t xml:space="preserve"> Fecha en la que el colaborador se vincula como parte activa del equipo de trabajo.</t>
        </r>
      </text>
    </comment>
    <comment ref="I7" authorId="1" shapeId="0">
      <text>
        <r>
          <rPr>
            <sz val="8"/>
            <color indexed="81"/>
            <rFont val="Tahoma"/>
            <family val="2"/>
          </rPr>
          <t>Ubicación geográfica del colaborador (Area  Corporativa o Dirección física de Oficina)</t>
        </r>
        <r>
          <rPr>
            <sz val="9"/>
            <color indexed="81"/>
            <rFont val="Tahoma"/>
            <family val="2"/>
          </rPr>
          <t xml:space="preserve">
</t>
        </r>
      </text>
    </comment>
  </commentList>
</comments>
</file>

<file path=xl/comments4.xml><?xml version="1.0" encoding="utf-8"?>
<comments xmlns="http://schemas.openxmlformats.org/spreadsheetml/2006/main">
  <authors>
    <author>Edwin.Martinez</author>
  </authors>
  <commentList>
    <comment ref="A3" authorId="0" shapeId="0">
      <text>
        <r>
          <rPr>
            <sz val="8"/>
            <color indexed="81"/>
            <rFont val="Tahoma"/>
            <family val="2"/>
          </rPr>
          <t>Incluye una descripción de la naturaleza de la situación, se determinan sus características actuales más relevantes, las condiciones en las que se presenta, la relación causa – efecto (¿qué provoca la situación? y ¿qué efectos produce?); además se incluye una definición de la población afectada, condiciones socioeconómicas y ambientales particulares de la misma, una descripción de la región en la cual se localiza dicha población y los antecedentes del problema. Un problema no es la ausencia de solución o falta de algo sino la diferencia entre lo que se quiere y lo que se tiene.
Para identificar adecuadamente la situación ambiental a transformar con el proyecto, se sugiere utilizar la técnica del árbol del problema. Dicho instrumento facilita la recolección, análisis e interpretación sistemática de la información necesaria para la fundamentación y/o justificación del mismo. La identificación se realiza por medio del análisis de la relación causa-efecto, análisis de reflexión lógica respecto a cuál es el problema central a tratar, qué lo origina y cuales son sus consecuencias. Esto dará una clara idea sobre el resultado que se quiere obtener. Para construir un árbol de problema se consideran los siguientes pasos: *Identificar los problemas relacionados con un tema específico. Puede hacerse a través de la "lluvia de ideas". *De los problemas enumerados, determinar el central, el que el proyecto pretende revertir. *Analizar las causas más importantes que generaron el problema. *Determinar los efectos más relevantes ocasionados por el problema. *Analizar y determinar las inter-relaciones entre las causas y los efectos.
Es importante tener en cuenta que la elaboración del árbol del problema debe ser participativa.</t>
        </r>
        <r>
          <rPr>
            <sz val="9"/>
            <color indexed="81"/>
            <rFont val="Tahoma"/>
            <family val="2"/>
          </rPr>
          <t xml:space="preserve"> 
</t>
        </r>
      </text>
    </comment>
    <comment ref="A5" authorId="0" shapeId="0">
      <text>
        <r>
          <rPr>
            <sz val="8"/>
            <color indexed="81"/>
            <rFont val="Tahoma"/>
            <family val="2"/>
          </rPr>
          <t>Incluye la descripción de los actores involucrados directa e indirectamente con el problema y un análisis de sus intereses y potencialidades como parte de la solución (población afectada, actores generadores y reguladores del problema).</t>
        </r>
        <r>
          <rPr>
            <sz val="9"/>
            <color indexed="81"/>
            <rFont val="Tahoma"/>
            <family val="2"/>
          </rPr>
          <t xml:space="preserve">
</t>
        </r>
      </text>
    </comment>
    <comment ref="A7" authorId="0" shapeId="0">
      <text>
        <r>
          <rPr>
            <sz val="8"/>
            <color indexed="81"/>
            <rFont val="Tahoma"/>
            <family val="2"/>
          </rPr>
          <t>Las alternativas para solucionar la situación descrita resultan del análisis de las causas del problema. Se refiere a las posibles opciones para abordar la ejecución del proyecto en forma eficiente y eficaz. Se trata de alternativas integrales que consideren los aspectos: técnico, sociocultural, ambiental, de sostenibilidad, de complementariedad, entre otras.</t>
        </r>
        <r>
          <rPr>
            <sz val="9"/>
            <color indexed="81"/>
            <rFont val="Tahoma"/>
            <family val="2"/>
          </rPr>
          <t xml:space="preserve">
</t>
        </r>
      </text>
    </comment>
    <comment ref="A9" authorId="0" shapeId="0">
      <text>
        <r>
          <rPr>
            <sz val="8"/>
            <color indexed="81"/>
            <rFont val="Tahoma"/>
            <family val="2"/>
          </rPr>
          <t>Tiene sus bases principalmente en la descripción y análisis que previamente se ha hecho de la situación y de las alternativas para su solución. Establece las principales razones para realizar el proyecto y explica la forma en la cual contribuye a solucionar o mitigar la situación planteada. Es decir, cuál es la contribución del proyecto en la solución del problema descrito y cómo se benefician los actores involucrados y el patrimonio natural. En resumen, se dan los argumentos técnicos, socioculturales, ambientales, territoriales, políticos, jurídicos y económicos sobre la importancia, viabilidad y éxito del proyecto.</t>
        </r>
        <r>
          <rPr>
            <sz val="9"/>
            <color indexed="81"/>
            <rFont val="Tahoma"/>
            <family val="2"/>
          </rPr>
          <t xml:space="preserve">
</t>
        </r>
      </text>
    </comment>
  </commentList>
</comments>
</file>

<file path=xl/comments5.xml><?xml version="1.0" encoding="utf-8"?>
<comments xmlns="http://schemas.openxmlformats.org/spreadsheetml/2006/main">
  <authors>
    <author>Planeacion</author>
    <author>Edwin.Martinez</author>
  </authors>
  <commentList>
    <comment ref="A3" authorId="0" shapeId="0">
      <text>
        <r>
          <rPr>
            <sz val="8"/>
            <color indexed="81"/>
            <rFont val="Tahoma"/>
            <family val="2"/>
          </rPr>
          <t xml:space="preserve">La metodología debe mostrar en forma organizada y precisa la manera en que se esperan alcanzar el objetivo y cada uno de los resultados propuestos, así como la estructura lógica y el rigor del proceso a desarrollar, empezando por la elección de un enfoque metodológico específico y finalizando con la forma como se van a analizar, interpretar y presentar los resultados. De igual forma deben detallarse los procedimientos, técnicas, actividades y demás estrategias metodológicas requeridas para el desarrollo del proyecto.
El diseño técnico es la base para planificar las metas y actividades que demanda el proyecto, para cuantificar los recursos humanos y financieros requeridos y para disponer de elementos para evaluar la pertinencia, la coherencia y la integralidad  de los recursos solicitados. Debe incluir detalles acerca de los soportes técnicos e instrumentos de apoyo, diseños técnicos, mecanismos para la participación social, entre otros, que apunten a garantizar la SOSTENIBILIDAD del proyecto.
</t>
        </r>
      </text>
    </comment>
    <comment ref="A5" authorId="1" shapeId="0">
      <text>
        <r>
          <rPr>
            <sz val="8"/>
            <color indexed="81"/>
            <rFont val="Tahoma"/>
            <family val="2"/>
          </rPr>
          <t>Descripción de los roles que deben desempeñar los profesionales, comunidad y los actores relacionados con la implementación del proyecto, necesarios para llevar a cabo su correcta ejecución.</t>
        </r>
        <r>
          <rPr>
            <sz val="9"/>
            <color indexed="81"/>
            <rFont val="Tahoma"/>
            <family val="2"/>
          </rPr>
          <t xml:space="preserve">
</t>
        </r>
      </text>
    </comment>
    <comment ref="A7" authorId="1" shapeId="0">
      <text>
        <r>
          <rPr>
            <sz val="8"/>
            <color indexed="81"/>
            <rFont val="Tahoma"/>
            <family val="2"/>
          </rPr>
          <t>Detallar los elementos que garantizan la sostenibilidad del proyecto, tanto en sus aspectos técnicos como sociales y económicos.
Entre ellos:  a) estrategias para la permanencia de los resultados en el largo plazo; b) actividades relacionadas con la sistematización de la experiencia y su socialización y c) herramientas para el seguimiento y la evaluación (matrices de seguimiento, indicadores, entre otros)</t>
        </r>
        <r>
          <rPr>
            <sz val="9"/>
            <color indexed="81"/>
            <rFont val="Tahoma"/>
            <family val="2"/>
          </rPr>
          <t xml:space="preserve">
</t>
        </r>
      </text>
    </comment>
  </commentList>
</comments>
</file>

<file path=xl/comments6.xml><?xml version="1.0" encoding="utf-8"?>
<comments xmlns="http://schemas.openxmlformats.org/spreadsheetml/2006/main">
  <authors>
    <author>Edwin.Martinez</author>
  </authors>
  <commentList>
    <comment ref="A3" authorId="0" shapeId="0">
      <text>
        <r>
          <rPr>
            <sz val="8"/>
            <color indexed="81"/>
            <rFont val="Tahoma"/>
            <family val="2"/>
          </rPr>
          <t>Describe la situación no deseada por las instituciones o los actores. No es la ausencia de una solución, sino un estado negativo existente.</t>
        </r>
        <r>
          <rPr>
            <sz val="9"/>
            <color indexed="81"/>
            <rFont val="Tahoma"/>
            <family val="2"/>
          </rPr>
          <t xml:space="preserve">
</t>
        </r>
      </text>
    </comment>
    <comment ref="B3" authorId="0" shapeId="0">
      <text>
        <r>
          <rPr>
            <sz val="8"/>
            <color indexed="81"/>
            <rFont val="Tahoma"/>
            <family val="2"/>
          </rPr>
          <t>Describe los cambios que se desean alcanzar con relación al problema. ¿Qué se busca con el proyecto? El objetivo debe expresar claramente: QUÉ, PARA QUÉ y CON QUIÉN se desarrollará.</t>
        </r>
        <r>
          <rPr>
            <sz val="9"/>
            <color indexed="81"/>
            <rFont val="Tahoma"/>
            <family val="2"/>
          </rPr>
          <t xml:space="preserve">
</t>
        </r>
      </text>
    </comment>
    <comment ref="A5" authorId="0" shapeId="0">
      <text>
        <r>
          <rPr>
            <sz val="8"/>
            <color indexed="81"/>
            <rFont val="Tahoma"/>
            <family val="2"/>
          </rPr>
          <t>Situaciones generadoras del problema identificado.</t>
        </r>
        <r>
          <rPr>
            <sz val="9"/>
            <color indexed="81"/>
            <rFont val="Tahoma"/>
            <family val="2"/>
          </rPr>
          <t xml:space="preserve">
</t>
        </r>
      </text>
    </comment>
    <comment ref="B5" authorId="0" shapeId="0">
      <text>
        <r>
          <rPr>
            <sz val="8"/>
            <color indexed="81"/>
            <rFont val="Tahoma"/>
            <family val="2"/>
          </rPr>
          <t xml:space="preserve">Constituyen la desagregación del objetivo del proyecto en logros más concretos como respuesta al problema o situación que se desea atender. Están lógicamente interrelacionados entre sí y se constituyen en soluciones para cada uno de los aspectos que originan el problema (causas). Así, si se alcanzan los resultados, se garantiza el logro del objetivo del proyecto. Inserte más filas para describir más resultados.
</t>
        </r>
      </text>
    </comment>
    <comment ref="A8" authorId="0" shapeId="0">
      <text>
        <r>
          <rPr>
            <sz val="8"/>
            <color indexed="81"/>
            <rFont val="Tahoma"/>
            <family val="2"/>
          </rPr>
          <t>Consecuencias que aparecen como resultado del problema y que alteran el territorio y/o la población allí asentada.</t>
        </r>
        <r>
          <rPr>
            <sz val="9"/>
            <color indexed="81"/>
            <rFont val="Tahoma"/>
            <family val="2"/>
          </rPr>
          <t xml:space="preserve">
</t>
        </r>
      </text>
    </comment>
    <comment ref="B8" authorId="0" shapeId="0">
      <text>
        <r>
          <rPr>
            <sz val="8"/>
            <color indexed="81"/>
            <rFont val="Tahoma"/>
            <family val="2"/>
          </rPr>
          <t>Situaciones que describen o hacen evidentes los efectos del problema.</t>
        </r>
        <r>
          <rPr>
            <sz val="9"/>
            <color indexed="81"/>
            <rFont val="Tahoma"/>
            <family val="2"/>
          </rPr>
          <t xml:space="preserve">
</t>
        </r>
      </text>
    </comment>
  </commentList>
</comments>
</file>

<file path=xl/comments7.xml><?xml version="1.0" encoding="utf-8"?>
<comments xmlns="http://schemas.openxmlformats.org/spreadsheetml/2006/main">
  <authors>
    <author>usuario</author>
  </authors>
  <commentList>
    <comment ref="I5" authorId="0" shapeId="0">
      <text>
        <r>
          <rPr>
            <b/>
            <sz val="9"/>
            <color indexed="81"/>
            <rFont val="Tahoma"/>
            <family val="2"/>
          </rPr>
          <t xml:space="preserve">ADM: </t>
        </r>
        <r>
          <rPr>
            <sz val="9"/>
            <color indexed="81"/>
            <rFont val="Tahoma"/>
            <family val="2"/>
          </rPr>
          <t xml:space="preserve">Administrativos
</t>
        </r>
        <r>
          <rPr>
            <b/>
            <sz val="9"/>
            <color indexed="81"/>
            <rFont val="Tahoma"/>
            <family val="2"/>
          </rPr>
          <t>HNED:</t>
        </r>
        <r>
          <rPr>
            <sz val="9"/>
            <color indexed="81"/>
            <rFont val="Tahoma"/>
            <family val="2"/>
          </rPr>
          <t xml:space="preserve"> Honorarios Educación
</t>
        </r>
        <r>
          <rPr>
            <b/>
            <sz val="9"/>
            <color indexed="81"/>
            <rFont val="Tahoma"/>
            <family val="2"/>
          </rPr>
          <t xml:space="preserve">COED: </t>
        </r>
        <r>
          <rPr>
            <sz val="9"/>
            <color indexed="81"/>
            <rFont val="Tahoma"/>
            <family val="2"/>
          </rPr>
          <t xml:space="preserve">Costos Operativos Educación
</t>
        </r>
        <r>
          <rPr>
            <b/>
            <sz val="9"/>
            <color indexed="81"/>
            <rFont val="Tahoma"/>
            <family val="2"/>
          </rPr>
          <t xml:space="preserve">HNIT: </t>
        </r>
        <r>
          <rPr>
            <sz val="9"/>
            <color indexed="81"/>
            <rFont val="Tahoma"/>
            <family val="2"/>
          </rPr>
          <t xml:space="preserve">Honorarios Imp. Técnica
</t>
        </r>
        <r>
          <rPr>
            <b/>
            <sz val="9"/>
            <color indexed="81"/>
            <rFont val="Tahoma"/>
            <family val="2"/>
          </rPr>
          <t xml:space="preserve">COIT: </t>
        </r>
        <r>
          <rPr>
            <sz val="9"/>
            <color indexed="81"/>
            <rFont val="Tahoma"/>
            <family val="2"/>
          </rPr>
          <t>Costos Operativos Imp. Técnica</t>
        </r>
      </text>
    </comment>
    <comment ref="K5" authorId="0" shapeId="0">
      <text>
        <r>
          <rPr>
            <b/>
            <sz val="9"/>
            <color indexed="81"/>
            <rFont val="Tahoma"/>
            <family val="2"/>
          </rPr>
          <t xml:space="preserve">ADM: </t>
        </r>
        <r>
          <rPr>
            <sz val="9"/>
            <color indexed="81"/>
            <rFont val="Tahoma"/>
            <family val="2"/>
          </rPr>
          <t xml:space="preserve">Administrativos
</t>
        </r>
        <r>
          <rPr>
            <b/>
            <sz val="9"/>
            <color indexed="81"/>
            <rFont val="Tahoma"/>
            <family val="2"/>
          </rPr>
          <t>HNED:</t>
        </r>
        <r>
          <rPr>
            <sz val="9"/>
            <color indexed="81"/>
            <rFont val="Tahoma"/>
            <family val="2"/>
          </rPr>
          <t xml:space="preserve"> Honorarios Educación
</t>
        </r>
        <r>
          <rPr>
            <b/>
            <sz val="9"/>
            <color indexed="81"/>
            <rFont val="Tahoma"/>
            <family val="2"/>
          </rPr>
          <t xml:space="preserve">COED: </t>
        </r>
        <r>
          <rPr>
            <sz val="9"/>
            <color indexed="81"/>
            <rFont val="Tahoma"/>
            <family val="2"/>
          </rPr>
          <t xml:space="preserve">Costos Operativos Educación
</t>
        </r>
        <r>
          <rPr>
            <b/>
            <sz val="9"/>
            <color indexed="81"/>
            <rFont val="Tahoma"/>
            <family val="2"/>
          </rPr>
          <t xml:space="preserve">HNIT: </t>
        </r>
        <r>
          <rPr>
            <sz val="9"/>
            <color indexed="81"/>
            <rFont val="Tahoma"/>
            <family val="2"/>
          </rPr>
          <t xml:space="preserve">Honorarios Imp. Técnica
</t>
        </r>
        <r>
          <rPr>
            <b/>
            <sz val="9"/>
            <color indexed="81"/>
            <rFont val="Tahoma"/>
            <family val="2"/>
          </rPr>
          <t xml:space="preserve">COIT: </t>
        </r>
        <r>
          <rPr>
            <sz val="9"/>
            <color indexed="81"/>
            <rFont val="Tahoma"/>
            <family val="2"/>
          </rPr>
          <t>Costos Operativos Imp. Técnica</t>
        </r>
      </text>
    </comment>
  </commentList>
</comments>
</file>

<file path=xl/comments8.xml><?xml version="1.0" encoding="utf-8"?>
<comments xmlns="http://schemas.openxmlformats.org/spreadsheetml/2006/main">
  <authors>
    <author>Miguel Je</author>
  </authors>
  <commentList>
    <comment ref="B23" authorId="0" shapeId="0">
      <text>
        <r>
          <rPr>
            <sz val="8"/>
            <color indexed="81"/>
            <rFont val="Tahoma"/>
            <family val="2"/>
          </rPr>
          <t xml:space="preserve">Nombre del interesado o involucrado en el proyecto.
Personas, grupos u organizaciones que podrían impactarse o ser impactadas por una decisión, actividad o resultado de un proyecto. 
</t>
        </r>
      </text>
    </comment>
    <comment ref="C23" authorId="0" shapeId="0">
      <text>
        <r>
          <rPr>
            <sz val="8"/>
            <color indexed="81"/>
            <rFont val="Tahoma"/>
            <family val="2"/>
          </rPr>
          <t xml:space="preserve"> Cargo o rol del interesado para el proyecto. Si es externo se describe su rol frente al proyecto.</t>
        </r>
      </text>
    </comment>
    <comment ref="D23" authorId="0" shapeId="0">
      <text>
        <r>
          <rPr>
            <sz val="8"/>
            <color indexed="81"/>
            <rFont val="Tahoma"/>
            <family val="2"/>
          </rPr>
          <t>Comunidad, organización o entidad especifica a la cual pertenece el interesado</t>
        </r>
      </text>
    </comment>
    <comment ref="E23" authorId="0" shapeId="0">
      <text>
        <r>
          <rPr>
            <sz val="8"/>
            <color indexed="81"/>
            <rFont val="Tahoma"/>
            <family val="2"/>
          </rPr>
          <t>Fecha en la cual fue identificado y generado el registro para el interesado.</t>
        </r>
      </text>
    </comment>
    <comment ref="F23" authorId="0" shapeId="0">
      <text>
        <r>
          <rPr>
            <sz val="8"/>
            <color indexed="81"/>
            <rFont val="Tahoma"/>
            <family val="2"/>
          </rPr>
          <t xml:space="preserve"> Etapa específica en la que se tiene especial interés por parte del interesado.</t>
        </r>
      </text>
    </comment>
    <comment ref="G23" authorId="0" shapeId="0">
      <text>
        <r>
          <rPr>
            <sz val="8"/>
            <color indexed="81"/>
            <rFont val="Tahoma"/>
            <family val="2"/>
          </rPr>
          <t xml:space="preserve">Nivel de poder que tiene el interesado sobre el proyecto. Es una valoración conceptual que depende de que tanto puede impactar al proyecto un interesado con el uso de su variable de poder.  Valore de 1 a 10 (10 más alto).
Una variable de poder es aquella caracteristica que puede llegar a tener el interesado con la cual pueda impactar el proyecto.  </t>
        </r>
      </text>
    </comment>
    <comment ref="H23" authorId="0" shapeId="0">
      <text>
        <r>
          <rPr>
            <sz val="8"/>
            <color indexed="81"/>
            <rFont val="Tahoma"/>
            <family val="2"/>
          </rPr>
          <t>Tipo de poder o  variable de poder del interesado. Hace referencia a lo que el interesado tiene o conoce que puede llegar a afectar el desarrollo del proyecto. Algunos tipos de poder que pueden surgir en este analisis son:
Posición: dentro de una organización, asociación o comunidad involucrada en el proyecto. 
Recurso: con el que podria contar un involucrado y que esto le genere una posicion ventajosa en el proyecto, puede ser recurso financiero, conocimiento técnico, etc.
De influencia: Es posible que el intersado tenga un algo nivel de influencia en algun gurpo o comunidad que se relaciones con el proyecto, esto le genera un nivel de poder frente al proyecto.
Cliente: Al ser un cliente del proyecto tiene un nivel de poder alto por ser quien al final recibe y aprueba el proyecto.</t>
        </r>
      </text>
    </comment>
    <comment ref="I23" authorId="0" shapeId="0">
      <text>
        <r>
          <rPr>
            <sz val="8"/>
            <color indexed="81"/>
            <rFont val="Tahoma"/>
            <family val="2"/>
          </rPr>
          <t>Nivel de interés del interesado. Hace referencia a que tan interesado se ha mostrado frente a la ejecución del proyecto. Valore de 1 a 10 (10 más alto)</t>
        </r>
      </text>
    </comment>
    <comment ref="J23" authorId="0" shapeId="0">
      <text>
        <r>
          <rPr>
            <sz val="9"/>
            <color indexed="81"/>
            <rFont val="Tahoma"/>
            <family val="2"/>
          </rPr>
          <t xml:space="preserve">Si se logra definir el detalle de esta información, es importante una descripción respecto al interes que este interesado muestra en el proyecto.
Por ejemplo es posibe que el interesado tenga un alto interes en una etapa específica de la  ejecución del proyecto y no tanto en su entregable final.  </t>
        </r>
      </text>
    </comment>
    <comment ref="K23" authorId="0" shapeId="0">
      <text>
        <r>
          <rPr>
            <sz val="8"/>
            <color indexed="81"/>
            <rFont val="Tahoma"/>
            <family val="2"/>
          </rPr>
          <t xml:space="preserve"> Describe como se podría afectar el proyecto de no contar con una buena gestión de este interesado.</t>
        </r>
      </text>
    </comment>
    <comment ref="L23" authorId="0" shapeId="0">
      <text>
        <r>
          <rPr>
            <sz val="8"/>
            <color indexed="81"/>
            <rFont val="Tahoma"/>
            <family val="2"/>
          </rPr>
          <t xml:space="preserve">Seleccione el tipo de manejo que debe darse a este interesado de acuerdo a su análisis de interés - Poder:
Bajo Interés / Alto Poder: Su alto poder hace preocuparse por </t>
        </r>
        <r>
          <rPr>
            <b/>
            <sz val="8"/>
            <color indexed="81"/>
            <rFont val="Tahoma"/>
            <family val="2"/>
          </rPr>
          <t>mantenerlos satisfechos</t>
        </r>
        <r>
          <rPr>
            <sz val="8"/>
            <color indexed="81"/>
            <rFont val="Tahoma"/>
            <family val="2"/>
          </rPr>
          <t xml:space="preserve">, persuadiendo en las diferencias e incluso haciendo excepciones si fuera necesario. 
Alto Interés / Alto Poder: Son aliados naturales del proyecto, deben </t>
        </r>
        <r>
          <rPr>
            <b/>
            <sz val="8"/>
            <color indexed="81"/>
            <rFont val="Tahoma"/>
            <family val="2"/>
          </rPr>
          <t xml:space="preserve">involucrarlo significativamente </t>
        </r>
        <r>
          <rPr>
            <sz val="8"/>
            <color indexed="81"/>
            <rFont val="Tahoma"/>
            <family val="2"/>
          </rPr>
          <t xml:space="preserve"> en la gestión y, en caso de diferencias,  se debe cooperar para buscar acuerdos. 
Bajo Interés / Bajo Poder: relación de bajo esfuerzo, basta con </t>
        </r>
        <r>
          <rPr>
            <b/>
            <sz val="8"/>
            <color indexed="81"/>
            <rFont val="Tahoma"/>
            <family val="2"/>
          </rPr>
          <t>monitorear,</t>
        </r>
        <r>
          <rPr>
            <sz val="8"/>
            <color indexed="81"/>
            <rFont val="Tahoma"/>
            <family val="2"/>
          </rPr>
          <t xml:space="preserve"> prestando poca atención a las diferencias. (Evasión)
Alto Interés /Bajo Poder: esfuerzo hacia ellos debe ser en la comunicación, con el fin de </t>
        </r>
        <r>
          <rPr>
            <b/>
            <sz val="8"/>
            <color indexed="81"/>
            <rFont val="Tahoma"/>
            <family val="2"/>
          </rPr>
          <t>mantenerlos informados</t>
        </r>
        <r>
          <rPr>
            <sz val="8"/>
            <color indexed="81"/>
            <rFont val="Tahoma"/>
            <family val="2"/>
          </rPr>
          <t xml:space="preserve">. El interés del proyecto debe primar. No es común tener diferencias con este grupo. 
</t>
        </r>
      </text>
    </comment>
    <comment ref="M23" authorId="0" shapeId="0">
      <text>
        <r>
          <rPr>
            <sz val="8"/>
            <color indexed="81"/>
            <rFont val="Tahoma"/>
            <family val="2"/>
          </rPr>
          <t xml:space="preserve"> Describe con qué frecuencia se debe establecer comunicación con este interesado o se le deben enviar reportes de gestión del proyecto.</t>
        </r>
        <r>
          <rPr>
            <sz val="9"/>
            <color indexed="81"/>
            <rFont val="Tahoma"/>
            <family val="2"/>
          </rPr>
          <t xml:space="preserve">
</t>
        </r>
      </text>
    </comment>
    <comment ref="N23" authorId="0" shapeId="0">
      <text>
        <r>
          <rPr>
            <sz val="8"/>
            <color indexed="81"/>
            <rFont val="Tahoma"/>
            <family val="2"/>
          </rPr>
          <t>Nombre del colaborador del equipo de trabajo del proyecto que debe hacer seguimiento y estar pendiente de la gestión de este interesado.</t>
        </r>
      </text>
    </comment>
    <comment ref="O23" authorId="0" shapeId="0">
      <text>
        <r>
          <rPr>
            <sz val="8"/>
            <color indexed="81"/>
            <rFont val="Tahoma"/>
            <family val="2"/>
          </rPr>
          <t>Describe comentarios o detalles que ayuden a la adecuada gestión de este interesado.</t>
        </r>
      </text>
    </comment>
  </commentList>
</comments>
</file>

<file path=xl/comments9.xml><?xml version="1.0" encoding="utf-8"?>
<comments xmlns="http://schemas.openxmlformats.org/spreadsheetml/2006/main">
  <authors>
    <author>Miguel Je</author>
    <author>Edwin.Martinez</author>
  </authors>
  <commentList>
    <comment ref="B11" authorId="0" shapeId="0">
      <text>
        <r>
          <rPr>
            <sz val="8"/>
            <color indexed="81"/>
            <rFont val="Tahoma"/>
            <family val="2"/>
          </rPr>
          <t>Fecha en la que el riesgo fue identificado para el proyecto.</t>
        </r>
      </text>
    </comment>
    <comment ref="C11" authorId="0" shapeId="0">
      <text>
        <r>
          <rPr>
            <sz val="8"/>
            <color indexed="81"/>
            <rFont val="Tahoma"/>
            <family val="2"/>
          </rPr>
          <t>Definición del riesgo identificado</t>
        </r>
      </text>
    </comment>
    <comment ref="D11" authorId="1" shapeId="0">
      <text>
        <r>
          <rPr>
            <b/>
            <sz val="9"/>
            <color indexed="81"/>
            <rFont val="Tahoma"/>
            <family val="2"/>
          </rPr>
          <t>Describir con mas detalle el riesgo identíficado.</t>
        </r>
      </text>
    </comment>
    <comment ref="E11" authorId="1" shapeId="0">
      <text>
        <r>
          <rPr>
            <sz val="8"/>
            <color indexed="81"/>
            <rFont val="Tahoma"/>
            <family val="2"/>
          </rPr>
          <t>Describe el evento o causa identificados como agentes generadores del riesgo. Hace referencia a la causa que permite analizar las acciones que se pueden implementar para manejar adecuadamente el riesgo.</t>
        </r>
        <r>
          <rPr>
            <sz val="9"/>
            <color indexed="81"/>
            <rFont val="Tahoma"/>
            <family val="2"/>
          </rPr>
          <t xml:space="preserve">
</t>
        </r>
      </text>
    </comment>
    <comment ref="F11" authorId="1" shapeId="0">
      <text>
        <r>
          <rPr>
            <b/>
            <sz val="9"/>
            <color indexed="81"/>
            <rFont val="Tahoma"/>
            <family val="2"/>
          </rPr>
          <t>Describir las consecuencias o efectos que se pueden generar para el desarrollo del proyecto si el riesgos se materializa.</t>
        </r>
      </text>
    </comment>
    <comment ref="G11" authorId="0" shapeId="0">
      <text>
        <r>
          <rPr>
            <sz val="8"/>
            <color indexed="81"/>
            <rFont val="Tahoma"/>
            <family val="2"/>
          </rPr>
          <t>Posible fechao etapa del proyecto en la cual o  a partir de la cual el se  estaría expuesto al riesgo descrito.</t>
        </r>
      </text>
    </comment>
    <comment ref="H11" authorId="0" shapeId="0">
      <text>
        <r>
          <rPr>
            <sz val="8"/>
            <color indexed="81"/>
            <rFont val="Tahoma"/>
            <family val="2"/>
          </rPr>
          <t>Nombre del colaborador del equipo de trabajo del proyecto, que será responsable por mantener controlado y evitar el riesgo.</t>
        </r>
      </text>
    </comment>
    <comment ref="I11" authorId="0" shapeId="0">
      <text>
        <r>
          <rPr>
            <sz val="8"/>
            <color indexed="81"/>
            <rFont val="Tahoma"/>
            <family val="2"/>
          </rPr>
          <t xml:space="preserve">Probabilidad de ocurrencia del riesgo durante la ejecución del proyecto. 
- Raro: El evento puede ocurrir solo en circunstancias excepcionales.
- Improbable: El evento puede ocurrir en algún momento.
- Posible: El evento podría ocurrir en algún momento.
- Probable: El evento probablemente ocurrirá en la mayoría de la circunstancias.
- Casi seguro: Se espera que el evento ocurra en la mayoría de la circunstancias.
</t>
        </r>
        <r>
          <rPr>
            <sz val="9"/>
            <color indexed="81"/>
            <rFont val="Tahoma"/>
            <family val="2"/>
          </rPr>
          <t xml:space="preserve">
</t>
        </r>
      </text>
    </comment>
    <comment ref="J11" authorId="0" shapeId="0">
      <text>
        <r>
          <rPr>
            <sz val="8"/>
            <color indexed="81"/>
            <rFont val="Tahoma"/>
            <family val="2"/>
          </rPr>
          <t xml:space="preserve">Impacto que se podría causar al proyecto si se materializa el riesgo durante su ejecución. 
- Insignificante: Si el hecho llegara a presentarse, tendría consecuencias o efectos mínimos sobre el proyecto.
- Menor: Si el hecho llegara a presentarse, tendría bajo impacto o efecto sobre el proyecto.
- Moderado: Si el hecho llegara a presentarse, tendría medianas consecuencias o efectos el proyecto.
- Mayor: Si el hecho llegara a presentarse, tendría altas consecuencias o efectos sobre el proyecto.
- Catastrófico: Si el hecho llegara a presentarse, tendría desastrosas consecuencias o efectos sobre el proyecto
</t>
        </r>
      </text>
    </comment>
    <comment ref="K11" authorId="0" shapeId="0">
      <text>
        <r>
          <rPr>
            <sz val="8"/>
            <color indexed="81"/>
            <rFont val="Tahoma"/>
            <family val="2"/>
          </rPr>
          <t>Describe las acciones o controles que se implementarán para evitar, mitigar o trasladar el riesgo identificado.</t>
        </r>
      </text>
    </comment>
  </commentList>
</comments>
</file>

<file path=xl/sharedStrings.xml><?xml version="1.0" encoding="utf-8"?>
<sst xmlns="http://schemas.openxmlformats.org/spreadsheetml/2006/main" count="510" uniqueCount="409">
  <si>
    <t>RELACIÓN ENTRE EL PROBLEMA Y LOS OBJETIVOS</t>
  </si>
  <si>
    <t>DESCRIPCIÓN DEL OBJETIVO DEL PROYECTO</t>
  </si>
  <si>
    <t>CAUSAS CRÍTICAS</t>
  </si>
  <si>
    <t>DESCRIPCIÓN DE RESULTADOS</t>
  </si>
  <si>
    <t>EFECTOS ASOCIADOS</t>
  </si>
  <si>
    <t>INDICADOR DE LOS DESCRIPTORES</t>
  </si>
  <si>
    <t>PROBLEMA IDENTIFICADO (CAUSA PRINCIPAL)</t>
  </si>
  <si>
    <t>FUENTES DE VERIFICACIÓN</t>
  </si>
  <si>
    <t>SUPUESTOS</t>
  </si>
  <si>
    <t>Unidad de medida</t>
  </si>
  <si>
    <t>RESULTADOS</t>
  </si>
  <si>
    <t>RESULTADO 1</t>
  </si>
  <si>
    <t>ACTIVIDADES</t>
  </si>
  <si>
    <t>Cantidad</t>
  </si>
  <si>
    <t>INFORMACIÓN GENERAL DEL PROYECTO</t>
  </si>
  <si>
    <t>NOMBRE DEL PROYECTO</t>
  </si>
  <si>
    <t>VALOR DEL PROYECTO</t>
  </si>
  <si>
    <t>DURACIÓN DEL PROYECTO</t>
  </si>
  <si>
    <t>LUGAR Y FECHA DE DILIGENCIAMIENTO</t>
  </si>
  <si>
    <t>DESCRIPCIÓN DEL PROBLEMA E IDENTIFICACIÓN DE ALTERNATIVAS</t>
  </si>
  <si>
    <t>IDENTIFICACIÓN Y DESCRIPCIÓN DEL PROBLEMA</t>
  </si>
  <si>
    <t>DESCRIPCIÓN DE LAS ALTERNATIVAS DE SOLUCIÓN</t>
  </si>
  <si>
    <t>JUSTIFICACIÓN DEL PROYECTO</t>
  </si>
  <si>
    <t>ANÁLISIS DE LAS COMPETENCIAS INSTITUCIONALES</t>
  </si>
  <si>
    <t>AREA DE INFLUENCIA DEL PROYECTO</t>
  </si>
  <si>
    <t>POBLACIÓN BENEFICIADA</t>
  </si>
  <si>
    <t>EMPLEOS GENERADOS DURANTE LA EJECUCIÓN DEL PROYECTO</t>
  </si>
  <si>
    <t>Empleos directos calificados:</t>
  </si>
  <si>
    <t>Empleos directos no calificados:</t>
  </si>
  <si>
    <t>Empleos indirectos:</t>
  </si>
  <si>
    <t>SOSTENIBILIDAD DEL PROYECTO</t>
  </si>
  <si>
    <t>METODOLOGÍA PARA EL DESARROLLO DEL PROYECTO</t>
  </si>
  <si>
    <t>DISEÑO TÉCNICO DEL PROYECTO</t>
  </si>
  <si>
    <t>%</t>
  </si>
  <si>
    <t>Nombre Indicador</t>
  </si>
  <si>
    <t>Cronograma general de actividades del proyecto</t>
  </si>
  <si>
    <t>Cuenca (s)</t>
  </si>
  <si>
    <t>Al ubicarse en algunas celdas, podrá ver ayudas tipo validación.</t>
  </si>
  <si>
    <t>La hojas de cronograma y ponderación deben actualizarce manualmente en caso de introducir un mayor número de actividades o resultados.</t>
  </si>
  <si>
    <t>Anotaciones para diligenciar 
la Guia de Formulación de Proyectos</t>
  </si>
  <si>
    <t>Verifique que usa la última versión de esta guía en la página web de la Corporación o en la Dirección de Planeación.</t>
  </si>
  <si>
    <t>Localización
 (Cuenca - Municipio)</t>
  </si>
  <si>
    <t>Bugalagrande - ANDALUCIA</t>
  </si>
  <si>
    <t>Bugalagrande - BUGALAGRANDE</t>
  </si>
  <si>
    <t>Bugalagrande - SEVILLA</t>
  </si>
  <si>
    <t>Bugalagrande - TULUA</t>
  </si>
  <si>
    <t>Guabas - GINEBRA</t>
  </si>
  <si>
    <t>Guabas - GUACARI</t>
  </si>
  <si>
    <t>Guadalajara - BUGA</t>
  </si>
  <si>
    <t>Guadalajara - SAN PEDRO</t>
  </si>
  <si>
    <t>Mediacanoa - YOTOCO</t>
  </si>
  <si>
    <t>Morales - ANDALUCIA</t>
  </si>
  <si>
    <t>Morales - TULUA</t>
  </si>
  <si>
    <t>Piedras - RIOFRIO</t>
  </si>
  <si>
    <t>Piedras - YOTOCO</t>
  </si>
  <si>
    <t>Riofrio - RIOFRIO</t>
  </si>
  <si>
    <t>Riofrio - TRUJILLO</t>
  </si>
  <si>
    <t>Sabaletas - EL CERRITO</t>
  </si>
  <si>
    <t>Sabaletas - GINEBRA</t>
  </si>
  <si>
    <t>Sabaletas - GUACARI</t>
  </si>
  <si>
    <t>San Pedro - SAN PEDRO</t>
  </si>
  <si>
    <t>Sonso - BUGA</t>
  </si>
  <si>
    <t>Sonso - GUACARI</t>
  </si>
  <si>
    <t>Tulua - BUGA</t>
  </si>
  <si>
    <t>Tulua - SAN PEDRO</t>
  </si>
  <si>
    <t>Tulua - TULUA</t>
  </si>
  <si>
    <t>Yotoco - YOTOCO</t>
  </si>
  <si>
    <t>Canaveral - ANSERMANUEVO</t>
  </si>
  <si>
    <t>Canaveral - EL AGUILA</t>
  </si>
  <si>
    <t>Catarina - ANSERMANUEVO</t>
  </si>
  <si>
    <t>Catarina - EL AGUILA</t>
  </si>
  <si>
    <t>Chancos - ANSERMANUEVO</t>
  </si>
  <si>
    <t>Garrapatas - ARGELIA</t>
  </si>
  <si>
    <t>Garrapatas - BOLIVAR</t>
  </si>
  <si>
    <t>Garrapatas - EL CAIRO</t>
  </si>
  <si>
    <t>Garrapatas - EL DOVIO</t>
  </si>
  <si>
    <t>Garrapatas - LA UNION</t>
  </si>
  <si>
    <t>Garrapatas - ROLDANILLO</t>
  </si>
  <si>
    <t>Garrapatas - VERSALLES</t>
  </si>
  <si>
    <t>La Paila - BUGALAGRANDE</t>
  </si>
  <si>
    <t>La Paila - SEVILLA</t>
  </si>
  <si>
    <t>La Paila - ZARZAL</t>
  </si>
  <si>
    <t>La Vieja - ALCALA</t>
  </si>
  <si>
    <t>La Vieja - CAICEDONIA</t>
  </si>
  <si>
    <t>La Vieja - CARTAGO</t>
  </si>
  <si>
    <t>La Vieja - LA VICTORIA</t>
  </si>
  <si>
    <t>La Vieja - OBANDO</t>
  </si>
  <si>
    <t>La Vieja - SEVILLA</t>
  </si>
  <si>
    <t>La Vieja - ULLOA</t>
  </si>
  <si>
    <t>Las Canas - SEVILLA</t>
  </si>
  <si>
    <t>Las Canas - ZARZAL</t>
  </si>
  <si>
    <t>Los Micos - LA VICTORIA</t>
  </si>
  <si>
    <t>Los Micos - OBANDO</t>
  </si>
  <si>
    <t>Los Micos - ZARZAL</t>
  </si>
  <si>
    <t>Obando - CARTAGO</t>
  </si>
  <si>
    <t>Obando - OBANDO</t>
  </si>
  <si>
    <t>Pescador - BOLIVAR</t>
  </si>
  <si>
    <t>Pescador - ROLDANILLO</t>
  </si>
  <si>
    <t>Rut - LA UNION</t>
  </si>
  <si>
    <t>Rut - ROLDANILLO</t>
  </si>
  <si>
    <t>Rut - TORO</t>
  </si>
  <si>
    <t>Bahia Buenaventura - BUENAVENTURA</t>
  </si>
  <si>
    <t>Bahia Malaga - BUENAVENTURA</t>
  </si>
  <si>
    <t>Bajo San Juan - BUENAVENTURA</t>
  </si>
  <si>
    <t>Calima - BUENAVENTURA</t>
  </si>
  <si>
    <t>Calima - CALIMA-DARIEN</t>
  </si>
  <si>
    <t>Calima - RESTREPO</t>
  </si>
  <si>
    <t>Calima - YOTOCO</t>
  </si>
  <si>
    <t>Dagua - BUENAVENTURA</t>
  </si>
  <si>
    <t>Dagua - DAGUA</t>
  </si>
  <si>
    <t>Dagua - LA CUMBRE</t>
  </si>
  <si>
    <t>Dagua - RESTREPO</t>
  </si>
  <si>
    <t>Dagua - VIJES</t>
  </si>
  <si>
    <t>Dagua - YOTOCO</t>
  </si>
  <si>
    <t>Anchicaya - BUENAVENTURA</t>
  </si>
  <si>
    <t>Anchicaya - DAGUA</t>
  </si>
  <si>
    <t>Cajambre - BUENAVENTURA</t>
  </si>
  <si>
    <t>Mayorquin - BUENAVENTURA</t>
  </si>
  <si>
    <t>Naya - BUENAVENTURA</t>
  </si>
  <si>
    <t>Raposo - BUENAVENTURA</t>
  </si>
  <si>
    <t>Yurumangui - BUENAVENTURA</t>
  </si>
  <si>
    <t>Amaime - EL CERRITO</t>
  </si>
  <si>
    <t>Amaime - PALMIRA</t>
  </si>
  <si>
    <t>Arroyohondo - YUMBO</t>
  </si>
  <si>
    <t>Cali - CALI</t>
  </si>
  <si>
    <t>Cali - YUMBO</t>
  </si>
  <si>
    <t>Cerrito - EL CERRITO</t>
  </si>
  <si>
    <t>Claro - JAMUNDI</t>
  </si>
  <si>
    <t>Desbaratado - CANDELARIA</t>
  </si>
  <si>
    <t>Desbaratado - FLORIDA</t>
  </si>
  <si>
    <t>Guachal (Bolo-Fraile) - CANDELARIA</t>
  </si>
  <si>
    <t>Guachal (Bolo-Fraile) - FLORIDA</t>
  </si>
  <si>
    <t>Guachal (Bolo-Fraile) - PALMIRA</t>
  </si>
  <si>
    <t>Guachal (Bolo-Fraile) - PRADERA</t>
  </si>
  <si>
    <t>Jamundi - CALI</t>
  </si>
  <si>
    <t>Jamundi - JAMUNDI</t>
  </si>
  <si>
    <t>Mulalo - YUMBO</t>
  </si>
  <si>
    <t>Timba - JAMUNDI</t>
  </si>
  <si>
    <t>Vijes - VIJES</t>
  </si>
  <si>
    <t>Vijes - YUMBO</t>
  </si>
  <si>
    <t>Yumbo - YUMBO</t>
  </si>
  <si>
    <t>Lili-Melendez-Canaveralejo - CALI</t>
  </si>
  <si>
    <t>RESULTADO 2</t>
  </si>
  <si>
    <t>Tulua - EL CERRITO</t>
  </si>
  <si>
    <t xml:space="preserve">              No se deben realizar modificaciones en el formato. </t>
  </si>
  <si>
    <t xml:space="preserve"> </t>
  </si>
  <si>
    <t xml:space="preserve">             Grupo Gestión Ambiental y Calidad</t>
  </si>
  <si>
    <t>COD: FT.0220.02</t>
  </si>
  <si>
    <t>ID</t>
  </si>
  <si>
    <t>IDENTIFICACIÓN DE INTERESADOS</t>
  </si>
  <si>
    <t>Nombre del Interesado</t>
  </si>
  <si>
    <t>Cargo o Rol para el Proyecto</t>
  </si>
  <si>
    <t>Correo Electrónico</t>
  </si>
  <si>
    <t>Ubicación</t>
  </si>
  <si>
    <t>DATOS DE CONTACTO</t>
  </si>
  <si>
    <t>Nombre del Colaborador</t>
  </si>
  <si>
    <t>EQUIPO DEL PROYECTO</t>
  </si>
  <si>
    <t>DESCRIPCION GENERAL</t>
  </si>
  <si>
    <t>Cargo o Rol en el Proyecto</t>
  </si>
  <si>
    <t>Descripción de sus Actividades</t>
  </si>
  <si>
    <t>Descripción de sus Responsabilidades</t>
  </si>
  <si>
    <t>Fecha de Vinculación al Proyecto</t>
  </si>
  <si>
    <t>Entidad o Comunidad</t>
  </si>
  <si>
    <t>Nivel de Poder</t>
  </si>
  <si>
    <t>Descripción del Impacto que podría Generar</t>
  </si>
  <si>
    <t>ANALISIS DE INTERESADOS</t>
  </si>
  <si>
    <t>PLAN DE RESPUESTA</t>
  </si>
  <si>
    <t>Frecuencia de Seguimiento</t>
  </si>
  <si>
    <t>Encargado del Seguimiento</t>
  </si>
  <si>
    <t>Muy Alto</t>
  </si>
  <si>
    <t>Alto</t>
  </si>
  <si>
    <t>Moderado</t>
  </si>
  <si>
    <t>Bajo</t>
  </si>
  <si>
    <t>Muy poco</t>
  </si>
  <si>
    <t>Desconocido</t>
  </si>
  <si>
    <t>Posición</t>
  </si>
  <si>
    <t>Recurso</t>
  </si>
  <si>
    <t>Experto</t>
  </si>
  <si>
    <t>De influencia</t>
  </si>
  <si>
    <t>Cliente</t>
  </si>
  <si>
    <t>Status</t>
  </si>
  <si>
    <t>Mantener Satisfecho</t>
  </si>
  <si>
    <t>Involucrar Significativamente</t>
  </si>
  <si>
    <t>Monitorear</t>
  </si>
  <si>
    <t>Mantener Informado</t>
  </si>
  <si>
    <t>.</t>
  </si>
  <si>
    <t>INTERESADOS</t>
  </si>
  <si>
    <t>GRÁFICO INTERES PODER DE INTERESADOS</t>
  </si>
  <si>
    <t>Causa</t>
  </si>
  <si>
    <t>IDENTIFICACIÓN DE  RIESGOS</t>
  </si>
  <si>
    <t>IDENTIFICACIÓN</t>
  </si>
  <si>
    <t>ANÁLISIS</t>
  </si>
  <si>
    <t>Probabilidad del Riesgo</t>
  </si>
  <si>
    <t>Impacto del Riesgo</t>
  </si>
  <si>
    <t>RESPUESTA AL RIESGO</t>
  </si>
  <si>
    <t>Probabilidad</t>
  </si>
  <si>
    <t>Impacto</t>
  </si>
  <si>
    <t>Riesgos Totales</t>
  </si>
  <si>
    <t>MATRIZ DE RIESGOS</t>
  </si>
  <si>
    <t>Fecha de Vinculación al Listado</t>
  </si>
  <si>
    <t>Fase del Proyecto de su Interés</t>
  </si>
  <si>
    <t>Nivel de Interés</t>
  </si>
  <si>
    <t>Descripción, Detalles o Comentarios.</t>
  </si>
  <si>
    <t>Meta 
2017</t>
  </si>
  <si>
    <t>DESCRIPCIÓN GENERAL</t>
  </si>
  <si>
    <t xml:space="preserve">
</t>
  </si>
  <si>
    <t>Políticas</t>
  </si>
  <si>
    <t>PN01 Gestión Integral del Recurso Hídrico</t>
  </si>
  <si>
    <t>PN03 Producción y Consumo Sostenible</t>
  </si>
  <si>
    <t>PN05 Prevención y Control de la Contaminación del Aire</t>
  </si>
  <si>
    <t>PN06 Producción más limpia</t>
  </si>
  <si>
    <t>PN07 Educación Ambiental - SINA</t>
  </si>
  <si>
    <t>PN08 Humedales Interiores de Colombia</t>
  </si>
  <si>
    <t>PN09 Desarrollo sostenible de los espacios oceánicos y las zonas costeras e insulares de Colombia PNAOCI</t>
  </si>
  <si>
    <t>PN11 Programa para el manejo sostenible y restauración de ecosistemas de la alta montaña colombiana: Páramos</t>
  </si>
  <si>
    <t>PN17 Plan Nacional de Desarrollo Forestal</t>
  </si>
  <si>
    <t>PN18 Política de Bosques- CONPES</t>
  </si>
  <si>
    <t>PN19 Estímulo a la reforestación comercial en Colombia - CONPES</t>
  </si>
  <si>
    <t>PN20 Desarrollo comercial de la biotecnología a partir del uso sostenible de la biodiversidad</t>
  </si>
  <si>
    <t>Fuentes</t>
  </si>
  <si>
    <t>Global</t>
  </si>
  <si>
    <t>VERSIÓN: 03                                                                                                     COD: FT.0220.02</t>
  </si>
  <si>
    <t>VERSIÓN: 03                                                                                                                                                 COD: FT.0220.02</t>
  </si>
  <si>
    <t>VERSIÓN: 03</t>
  </si>
  <si>
    <t>VERSIÓN: 03                                                                                                                                             COD: FT.0220.02</t>
  </si>
  <si>
    <t>Numero telefónico</t>
  </si>
  <si>
    <t>IDENTIFICACION DE INTERESADOS</t>
  </si>
  <si>
    <t>La instrucción para diligenciar cada campo de ésta guia se encuentra descrita en el comentario, lealo con atención y diligencie la información solicitada.</t>
  </si>
  <si>
    <t>Autorización Inicio del Proyecto</t>
  </si>
  <si>
    <t>Planeación del Proyecto</t>
  </si>
  <si>
    <t xml:space="preserve">Ejecución del Proyecto </t>
  </si>
  <si>
    <t>Cierre del Proyecto</t>
  </si>
  <si>
    <t>Fecha Identificación</t>
  </si>
  <si>
    <t>Responsable de la gestión  del Riesgo</t>
  </si>
  <si>
    <t>Tipo de Poder</t>
  </si>
  <si>
    <t>Tipo de Manejo</t>
  </si>
  <si>
    <t>Identificación del Proyecto</t>
  </si>
  <si>
    <t>Descripción del Interes</t>
  </si>
  <si>
    <t>POLÍTICA NACIONAL AMBIENTAL ASOCIADA</t>
  </si>
  <si>
    <t>DESCRIPCIÓN DE LOS ACTORES ASOCIADOS AL PROBLEMA</t>
  </si>
  <si>
    <t>ANTECEDENTES DE PROYECTOS RELACIONADOS</t>
  </si>
  <si>
    <t>DOCUMENTOS SOPORTE DEL PROYECTO</t>
  </si>
  <si>
    <t>ESTRUCTURA ORGANIZATIVA PROPUESTA PARA LA EJECUCIÓN DEL PROYECTO</t>
  </si>
  <si>
    <t>Raro</t>
  </si>
  <si>
    <t>Improbable</t>
  </si>
  <si>
    <t>Posible</t>
  </si>
  <si>
    <t>Probable</t>
  </si>
  <si>
    <t>Casi Seguro</t>
  </si>
  <si>
    <t>Insignificante</t>
  </si>
  <si>
    <t>Menor</t>
  </si>
  <si>
    <t>Mayor</t>
  </si>
  <si>
    <t>Catastrófico</t>
  </si>
  <si>
    <t>Todo el Proyecto</t>
  </si>
  <si>
    <t>Riesgo</t>
  </si>
  <si>
    <t>Descripción</t>
  </si>
  <si>
    <t>Efectos</t>
  </si>
  <si>
    <t>Posible fecha o etapa de impacto</t>
  </si>
  <si>
    <t>Acciones o Controles contra el Riesgo</t>
  </si>
  <si>
    <t xml:space="preserve">INSTRUMENTO DE PLANIFICACIÓN AL QUE SE APORTA CON LA EJECUCIÓN DE ESTE PROYECTO </t>
  </si>
  <si>
    <t>Distribución de costos por rubro y fuente de financiación</t>
  </si>
  <si>
    <t>CVC</t>
  </si>
  <si>
    <t>ORGANIZACIÓN</t>
  </si>
  <si>
    <t>SUBTOTAL RESULTADO 1</t>
  </si>
  <si>
    <t>Subtotal ($)</t>
  </si>
  <si>
    <t>Valor unitario ($)</t>
  </si>
  <si>
    <t>Administrativos</t>
  </si>
  <si>
    <t>Honorarios Proceso Educación Ambiental</t>
  </si>
  <si>
    <t>Costos Operativos Educación Ambiental</t>
  </si>
  <si>
    <t>Total Actividad ($)</t>
  </si>
  <si>
    <t>Honorarios Implementación Técnica</t>
  </si>
  <si>
    <t>SUBTOTAL RESULTADO  2</t>
  </si>
  <si>
    <t>TOTAL RESULTADO1 + RESULTADO 2</t>
  </si>
  <si>
    <t>SUMAS IGUALES</t>
  </si>
  <si>
    <t>Km</t>
  </si>
  <si>
    <t>PROCESO EDUCACION AMBIENTAL</t>
  </si>
  <si>
    <t>IMPLEMENTACION TECNICA</t>
  </si>
  <si>
    <t>ADMINISTRACION</t>
  </si>
  <si>
    <t>APORTES CVC</t>
  </si>
  <si>
    <t>TOTAL APORTES</t>
  </si>
  <si>
    <t>COMPONENTE</t>
  </si>
  <si>
    <t>TOTALES</t>
  </si>
  <si>
    <t>Costos Operativos Implementación Técnica</t>
  </si>
  <si>
    <t>TOTAL COSTOS OPERATIVOS</t>
  </si>
  <si>
    <t>TOTAL COSTO ADMINISTRATIVOS</t>
  </si>
  <si>
    <t>TOTAL COSTOS HONORARIOS</t>
  </si>
  <si>
    <t>Descripción de las actividades por localización</t>
  </si>
  <si>
    <r>
      <rPr>
        <b/>
        <u/>
        <sz val="8"/>
        <rFont val="Arial"/>
        <family val="2"/>
      </rPr>
      <t>Nota:</t>
    </r>
    <r>
      <rPr>
        <b/>
        <sz val="8"/>
        <rFont val="Arial"/>
        <family val="2"/>
      </rPr>
      <t xml:space="preserve"> La matriz de planificación estará debidamente diligenciada </t>
    </r>
    <r>
      <rPr>
        <b/>
        <sz val="8"/>
        <color indexed="11"/>
        <rFont val="Arial"/>
        <family val="2"/>
      </rPr>
      <t>SI CUMPLE</t>
    </r>
    <r>
      <rPr>
        <b/>
        <sz val="8"/>
        <rFont val="Arial"/>
        <family val="2"/>
      </rPr>
      <t xml:space="preserve"> todos los criterios. 
De presentarse </t>
    </r>
    <r>
      <rPr>
        <b/>
        <sz val="8"/>
        <color indexed="10"/>
        <rFont val="Arial"/>
        <family val="2"/>
      </rPr>
      <t>NO CUMPLE / EXCEDE</t>
    </r>
    <r>
      <rPr>
        <b/>
        <sz val="8"/>
        <rFont val="Arial"/>
        <family val="2"/>
      </rPr>
      <t xml:space="preserve"> por favor revise la formulación.</t>
    </r>
  </si>
  <si>
    <t>R1</t>
  </si>
  <si>
    <t>R2</t>
  </si>
  <si>
    <t>A2</t>
  </si>
  <si>
    <t>A3</t>
  </si>
  <si>
    <t>A4</t>
  </si>
  <si>
    <t>A6</t>
  </si>
  <si>
    <t>A7</t>
  </si>
  <si>
    <t>A8</t>
  </si>
  <si>
    <t>A10</t>
  </si>
  <si>
    <t>A9</t>
  </si>
  <si>
    <t>ITEM</t>
  </si>
  <si>
    <t>PRESUPUESTO</t>
  </si>
  <si>
    <t>RUBRO</t>
  </si>
  <si>
    <t>UNIDAD DE MEDIDA</t>
  </si>
  <si>
    <t>CANTIDAD</t>
  </si>
  <si>
    <t>COSTO/UNIT</t>
  </si>
  <si>
    <t>COSTO TOTAL</t>
  </si>
  <si>
    <t>Jornal</t>
  </si>
  <si>
    <t>Materiales e Insumos</t>
  </si>
  <si>
    <t xml:space="preserve">Herramientas </t>
  </si>
  <si>
    <t xml:space="preserve">honorarios </t>
  </si>
  <si>
    <t>Costos administrativos</t>
  </si>
  <si>
    <t>SUBTOTAL</t>
  </si>
  <si>
    <t>SUBTOTAL DE LAS ACTIVIDADES DEL RESULTADO No. 1</t>
  </si>
  <si>
    <t>SUBTOTAL DE LAS ACTIVIDADES DEL RESULTADO No. 2</t>
  </si>
  <si>
    <t>GRAN TOTAL</t>
  </si>
  <si>
    <t>RESULTADOS 1 Y 2</t>
  </si>
  <si>
    <t>NOTA:</t>
  </si>
  <si>
    <t>NO LLENAR CELDAS EN COLOR, EXCEPTO  LA QUE CORRESPONDE AL NOMBRE DEL RESULTADO Y EL NOMBRE DEL PROYECTO</t>
  </si>
  <si>
    <t>Viajes</t>
  </si>
  <si>
    <t>COED</t>
  </si>
  <si>
    <t>ADM</t>
  </si>
  <si>
    <t>HNED</t>
  </si>
  <si>
    <t>HNIT</t>
  </si>
  <si>
    <t>COIT</t>
  </si>
  <si>
    <t>Honorarios Educacion</t>
  </si>
  <si>
    <t>C Operativos Educacion</t>
  </si>
  <si>
    <t>C Operativos Imp Tecnica</t>
  </si>
  <si>
    <t>Honorarios Imp Tecnica</t>
  </si>
  <si>
    <t>Tipo Rubro</t>
  </si>
  <si>
    <t>FUENTE DE FINANCIACION</t>
  </si>
  <si>
    <t>Sumas iguales</t>
  </si>
  <si>
    <t>PN02 Gestión Integral biodiversidad y sus servicios ecosistémicos (PNGIBSE)</t>
  </si>
  <si>
    <t>DISTRIBUCION % APORTES</t>
  </si>
  <si>
    <t>Socializacion</t>
  </si>
  <si>
    <t>Mano de Obra</t>
  </si>
  <si>
    <t>Profesional</t>
  </si>
  <si>
    <t>Materiales</t>
  </si>
  <si>
    <t>Alquiler videobeam</t>
  </si>
  <si>
    <t>Transporte de beneficiarios</t>
  </si>
  <si>
    <t xml:space="preserve">Transporte de Insumos </t>
  </si>
  <si>
    <t xml:space="preserve">Asistencia técnica y profesional </t>
  </si>
  <si>
    <t>Refrigerios</t>
  </si>
  <si>
    <t>Horas</t>
  </si>
  <si>
    <t>Unidades</t>
  </si>
  <si>
    <t>Aislamiento</t>
  </si>
  <si>
    <t>ABR.</t>
  </si>
  <si>
    <t>MAY.</t>
  </si>
  <si>
    <t>JUN.</t>
  </si>
  <si>
    <t>JUL.</t>
  </si>
  <si>
    <t>AGO.</t>
  </si>
  <si>
    <t>SEP.</t>
  </si>
  <si>
    <t>OCT.</t>
  </si>
  <si>
    <t>DIC.</t>
  </si>
  <si>
    <t>RESULTADO - ACTIVIDAD</t>
  </si>
  <si>
    <t>DIRECTOR  DEL PROYECTO</t>
  </si>
  <si>
    <t>TEMA ESTRATEGICO</t>
  </si>
  <si>
    <t>TIPO RUBRO</t>
  </si>
  <si>
    <r>
      <t>1.</t>
    </r>
    <r>
      <rPr>
        <b/>
        <sz val="10"/>
        <rFont val="Times New Roman"/>
        <family val="1"/>
      </rPr>
      <t> </t>
    </r>
    <r>
      <rPr>
        <b/>
        <sz val="10"/>
        <rFont val="Arial"/>
        <family val="2"/>
      </rPr>
      <t xml:space="preserve">Manejo adecuado de aguas residuales </t>
    </r>
  </si>
  <si>
    <r>
      <t>2.</t>
    </r>
    <r>
      <rPr>
        <b/>
        <sz val="10"/>
        <rFont val="Times New Roman"/>
        <family val="1"/>
      </rPr>
      <t> </t>
    </r>
    <r>
      <rPr>
        <b/>
        <sz val="10"/>
        <rFont val="Arial"/>
        <family val="2"/>
      </rPr>
      <t>Obras menores y biomecánicas</t>
    </r>
  </si>
  <si>
    <r>
      <t xml:space="preserve">3. </t>
    </r>
    <r>
      <rPr>
        <b/>
        <sz val="10"/>
        <rFont val="Arial"/>
        <family val="2"/>
      </rPr>
      <t>HMP con fines de protección</t>
    </r>
  </si>
  <si>
    <r>
      <t>4.</t>
    </r>
    <r>
      <rPr>
        <b/>
        <sz val="10"/>
        <rFont val="Times New Roman"/>
        <family val="1"/>
      </rPr>
      <t> </t>
    </r>
    <r>
      <rPr>
        <b/>
        <sz val="10"/>
        <rFont val="Arial"/>
        <family val="2"/>
      </rPr>
      <t>Modelos productivos sostenibles</t>
    </r>
  </si>
  <si>
    <t>5. Manejo adecuado de Residuos Solidos</t>
  </si>
  <si>
    <r>
      <t xml:space="preserve">6. </t>
    </r>
    <r>
      <rPr>
        <b/>
        <sz val="10"/>
        <rFont val="Arial"/>
        <family val="2"/>
      </rPr>
      <t>Uso eficiente y ahorro del agua</t>
    </r>
  </si>
  <si>
    <r>
      <t>7.</t>
    </r>
    <r>
      <rPr>
        <b/>
        <sz val="10"/>
        <rFont val="Times New Roman"/>
        <family val="1"/>
      </rPr>
      <t> </t>
    </r>
    <r>
      <rPr>
        <b/>
        <sz val="10"/>
        <rFont val="Arial"/>
        <family val="2"/>
      </rPr>
      <t>Estrategias de Turismo de Naturaleza</t>
    </r>
  </si>
  <si>
    <t>OTROS APORTANTES PARA LA FINANCIACIÓN</t>
  </si>
  <si>
    <t>CUENCAS</t>
  </si>
  <si>
    <t>Sistemas individuales de tratamiento de aguas residuales construidos y en operación.</t>
  </si>
  <si>
    <t>Carga de contaminación hídrica reducida por proyectos relacionados con el tratamiento de aguas cofinanciados por la Corporación</t>
  </si>
  <si>
    <t xml:space="preserve">Área con suelos degradados en recuperación o rehabilitación. </t>
  </si>
  <si>
    <t>Áreas de arbustales y matorrales incorporadas a procesos de restauración.</t>
  </si>
  <si>
    <t>Áreas en proceso de reconversión hacia la producción sostenible.</t>
  </si>
  <si>
    <t>Toneladas de residuos sólidos aprovechados.</t>
  </si>
  <si>
    <t>Acciones implementadas de promoción y  transferencia de tecnologías</t>
  </si>
  <si>
    <t>Porcentaje de implementación de una estrategia de promoción para el ahorro y uso eficiente del recurso hídrico</t>
  </si>
  <si>
    <t>Áreas de interés ambiental con influencia de procesos turísticos sostenibles</t>
  </si>
  <si>
    <t>Número de iniciativas de turismo sostenible diseñadas y en proceso de implementación</t>
  </si>
  <si>
    <t xml:space="preserve">Personas capacitadas en acciones orientadas para la conservación y protección  de los recursos naturales </t>
  </si>
  <si>
    <t xml:space="preserve">Familias participantes sensibilizadas y capacitadas en los procesos para el manejo sostenible, recuperación, conservación y protección de los recursos naturales </t>
  </si>
  <si>
    <t xml:space="preserve">Grupos de interés, asociaciones y otros tipos de organizaciones conformadas y/o fortalecidas </t>
  </si>
  <si>
    <t>Número de mujeres implementando acciones de conservación de los recursos naturales y el ambiente</t>
  </si>
  <si>
    <t>Acuerdos establecidos con los actores asociados a la conservación y protección de los recursos naturales en las áreas de intervención ambiental</t>
  </si>
  <si>
    <t>INDICADORES AMBIENTALES</t>
  </si>
  <si>
    <t>INDICADORES SOCIALES</t>
  </si>
  <si>
    <t>Personas</t>
  </si>
  <si>
    <t>Familias</t>
  </si>
  <si>
    <t>Numero</t>
  </si>
  <si>
    <t>Número de mujeres</t>
  </si>
  <si>
    <t>Acuerdos</t>
  </si>
  <si>
    <t>Tonelada /Año DBO5</t>
  </si>
  <si>
    <t>Tonelada /Año SST</t>
  </si>
  <si>
    <t xml:space="preserve">Hectárea </t>
  </si>
  <si>
    <t xml:space="preserve">Hectáreas </t>
  </si>
  <si>
    <t>Hectáreas</t>
  </si>
  <si>
    <t>Tonelada</t>
  </si>
  <si>
    <t xml:space="preserve">Acciones </t>
  </si>
  <si>
    <t xml:space="preserve">Porcentaje  </t>
  </si>
  <si>
    <t xml:space="preserve">Iniciativas </t>
  </si>
  <si>
    <t>NOV.</t>
  </si>
  <si>
    <t>MESES</t>
  </si>
  <si>
    <t>MAR.</t>
  </si>
  <si>
    <t>Jornadas</t>
  </si>
  <si>
    <t>Alquiler salon rural</t>
  </si>
  <si>
    <t>horas</t>
  </si>
  <si>
    <t>Volantes</t>
  </si>
  <si>
    <t>Unidad</t>
  </si>
  <si>
    <t>CONTRA
PARTIDA</t>
  </si>
  <si>
    <r>
      <t xml:space="preserve">FONDO PARTICIPATIVO PARA LA ACCION AMBIENTAL
CVC
</t>
    </r>
    <r>
      <rPr>
        <b/>
        <sz val="10"/>
        <color rgb="FFFF0000"/>
        <rFont val="Arial"/>
        <family val="2"/>
      </rPr>
      <t>MATRIZ PARA LA FORMULACIÓN DE PROYECTOS 2016
CATEGORIA B</t>
    </r>
  </si>
  <si>
    <t>MATRIZ DE INDICADORES CATEGORIA B</t>
  </si>
  <si>
    <t>MATRIZ DE PLANIFICACIÓN DEL PROYECTO  - CATEGORIA B</t>
  </si>
  <si>
    <t>MATRIZ EXPLICATIVA DEL PRESUPUESTO - CATEGORIA B</t>
  </si>
  <si>
    <t>CATEGORIA  B</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</si>
</sst>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 _€_-;\-* #,##0.00\ _€_-;_-* &quot;-&quot;??\ _€_-;_-@_-"/>
    <numFmt numFmtId="164" formatCode="_-* #,##0.00\ _p_t_a_-;\-* #,##0.00\ _p_t_a_-;_-* &quot;-&quot;??\ _p_t_a_-;_-@_-"/>
    <numFmt numFmtId="165" formatCode="_ &quot;$&quot;\ * #,##0.00_ ;_ &quot;$&quot;\ * \-#,##0.00_ ;_ &quot;$&quot;\ * &quot;-&quot;??_ ;_ @_ "/>
    <numFmt numFmtId="166" formatCode="_(&quot;$&quot;\ * #,##0.00_);_(&quot;$&quot;\ * \(#,##0.00\);_(&quot;$&quot;\ * &quot;-&quot;??_);_(@_)"/>
    <numFmt numFmtId="167" formatCode="[$$-240A]#,##0"/>
    <numFmt numFmtId="168" formatCode="_-[$$-240A]* #,##0_-;\-[$$-240A]* #,##0_-;_-[$$-240A]* &quot;-&quot;_-;_-@_-"/>
    <numFmt numFmtId="169" formatCode="_([$€-2]\ * #,##0.00_);_([$€-2]\ * \(#,##0.00\);_([$€-2]\ * &quot;-&quot;??_)"/>
    <numFmt numFmtId="170" formatCode="_([$$-240A]\ * #,##0_);_([$$-240A]\ * \(#,##0\);_([$$-240A]\ * &quot;-&quot;??_);_(@_)"/>
  </numFmts>
  <fonts count="56" x14ac:knownFonts="1">
    <font>
      <sz val="10"/>
      <name val="Arial"/>
    </font>
    <font>
      <sz val="10"/>
      <name val="Arial"/>
      <family val="2"/>
    </font>
    <font>
      <b/>
      <sz val="10"/>
      <name val="Arial"/>
      <family val="2"/>
    </font>
    <font>
      <b/>
      <sz val="10"/>
      <color indexed="9"/>
      <name val="Arial"/>
      <family val="2"/>
    </font>
    <font>
      <sz val="8"/>
      <name val="Arial"/>
      <family val="2"/>
    </font>
    <font>
      <sz val="8"/>
      <name val="Arial"/>
      <family val="2"/>
    </font>
    <font>
      <b/>
      <sz val="8"/>
      <color indexed="9"/>
      <name val="Arial"/>
      <family val="2"/>
    </font>
    <font>
      <b/>
      <sz val="8"/>
      <name val="Arial"/>
      <family val="2"/>
    </font>
    <font>
      <sz val="10"/>
      <color indexed="10"/>
      <name val="Arial"/>
      <family val="2"/>
    </font>
    <font>
      <sz val="10"/>
      <name val="Arial"/>
      <family val="2"/>
    </font>
    <font>
      <b/>
      <sz val="9"/>
      <name val="Arial"/>
      <family val="2"/>
    </font>
    <font>
      <b/>
      <sz val="12"/>
      <name val="Arial"/>
      <family val="2"/>
    </font>
    <font>
      <b/>
      <sz val="9"/>
      <color indexed="81"/>
      <name val="Tahoma"/>
      <family val="2"/>
    </font>
    <font>
      <sz val="9"/>
      <color indexed="81"/>
      <name val="Tahoma"/>
      <family val="2"/>
    </font>
    <font>
      <sz val="8"/>
      <color indexed="81"/>
      <name val="Tahoma"/>
      <family val="2"/>
    </font>
    <font>
      <sz val="10"/>
      <name val="Arial"/>
      <family val="2"/>
    </font>
    <font>
      <i/>
      <sz val="11"/>
      <name val="Cooper Black"/>
      <family val="1"/>
    </font>
    <font>
      <sz val="7"/>
      <name val="Arial"/>
      <family val="2"/>
    </font>
    <font>
      <b/>
      <sz val="8"/>
      <color indexed="81"/>
      <name val="Tahoma"/>
      <family val="2"/>
    </font>
    <font>
      <b/>
      <i/>
      <sz val="11"/>
      <name val="Cooper Black"/>
      <family val="1"/>
    </font>
    <font>
      <b/>
      <i/>
      <sz val="20"/>
      <name val="Cooper Black"/>
      <family val="1"/>
    </font>
    <font>
      <b/>
      <sz val="6"/>
      <name val="Arial"/>
      <family val="2"/>
    </font>
    <font>
      <b/>
      <sz val="7"/>
      <name val="Arial"/>
      <family val="2"/>
    </font>
    <font>
      <b/>
      <sz val="9"/>
      <color indexed="9"/>
      <name val="Arial"/>
      <family val="2"/>
    </font>
    <font>
      <sz val="10"/>
      <name val="Arial"/>
      <family val="2"/>
    </font>
    <font>
      <b/>
      <sz val="8"/>
      <color indexed="10"/>
      <name val="Arial"/>
      <family val="2"/>
    </font>
    <font>
      <sz val="9"/>
      <name val="Arial"/>
      <family val="2"/>
    </font>
    <font>
      <b/>
      <sz val="8"/>
      <color indexed="11"/>
      <name val="Arial"/>
      <family val="2"/>
    </font>
    <font>
      <b/>
      <u/>
      <sz val="8"/>
      <name val="Arial"/>
      <family val="2"/>
    </font>
    <font>
      <b/>
      <sz val="11"/>
      <color indexed="9"/>
      <name val="Arial"/>
      <family val="2"/>
    </font>
    <font>
      <b/>
      <i/>
      <sz val="8"/>
      <name val="Arial"/>
      <family val="2"/>
    </font>
    <font>
      <sz val="8"/>
      <color indexed="8"/>
      <name val="Arial"/>
      <family val="2"/>
    </font>
    <font>
      <b/>
      <sz val="11"/>
      <name val="Arial"/>
      <family val="2"/>
    </font>
    <font>
      <b/>
      <sz val="10"/>
      <name val="Times New Roman"/>
      <family val="1"/>
    </font>
    <font>
      <b/>
      <sz val="7"/>
      <color indexed="9"/>
      <name val="Arial"/>
      <family val="2"/>
    </font>
    <font>
      <sz val="11"/>
      <color theme="1"/>
      <name val="Calibri"/>
      <family val="2"/>
      <scheme val="minor"/>
    </font>
    <font>
      <u/>
      <sz val="10"/>
      <color theme="10"/>
      <name val="Arial"/>
      <family val="2"/>
    </font>
    <font>
      <b/>
      <sz val="11"/>
      <color theme="1"/>
      <name val="Calibri"/>
      <family val="2"/>
      <scheme val="minor"/>
    </font>
    <font>
      <b/>
      <sz val="10"/>
      <color theme="0"/>
      <name val="Arial"/>
      <family val="2"/>
    </font>
    <font>
      <sz val="8"/>
      <color theme="1"/>
      <name val="Arial"/>
      <family val="2"/>
    </font>
    <font>
      <u/>
      <sz val="8"/>
      <color theme="10"/>
      <name val="Arial"/>
      <family val="2"/>
    </font>
    <font>
      <sz val="24"/>
      <color theme="1"/>
      <name val="Calibri"/>
      <family val="2"/>
      <scheme val="minor"/>
    </font>
    <font>
      <sz val="10"/>
      <color theme="1"/>
      <name val="Arial"/>
      <family val="2"/>
    </font>
    <font>
      <sz val="10"/>
      <color theme="0"/>
      <name val="Arial"/>
      <family val="2"/>
    </font>
    <font>
      <sz val="8"/>
      <color theme="0"/>
      <name val="Arial"/>
      <family val="2"/>
    </font>
    <font>
      <sz val="16"/>
      <color theme="1"/>
      <name val="Calibri"/>
      <family val="2"/>
      <scheme val="minor"/>
    </font>
    <font>
      <sz val="12"/>
      <color theme="1"/>
      <name val="Calibri"/>
      <family val="2"/>
      <scheme val="minor"/>
    </font>
    <font>
      <sz val="7"/>
      <color theme="1"/>
      <name val="Arial"/>
      <family val="2"/>
    </font>
    <font>
      <b/>
      <sz val="8"/>
      <color theme="1"/>
      <name val="Arial"/>
      <family val="2"/>
    </font>
    <font>
      <b/>
      <sz val="8"/>
      <color theme="0"/>
      <name val="Arial"/>
      <family val="2"/>
    </font>
    <font>
      <b/>
      <sz val="16"/>
      <color theme="1"/>
      <name val="Calibri"/>
      <family val="2"/>
      <scheme val="minor"/>
    </font>
    <font>
      <sz val="20"/>
      <color theme="1"/>
      <name val="Calibri"/>
      <family val="2"/>
      <scheme val="minor"/>
    </font>
    <font>
      <sz val="18"/>
      <color theme="1"/>
      <name val="Calibri"/>
      <family val="2"/>
      <scheme val="minor"/>
    </font>
    <font>
      <b/>
      <sz val="12"/>
      <color indexed="9"/>
      <name val="Arial"/>
      <family val="2"/>
    </font>
    <font>
      <b/>
      <sz val="14"/>
      <color indexed="9"/>
      <name val="Arial"/>
      <family val="2"/>
    </font>
    <font>
      <b/>
      <sz val="10"/>
      <color rgb="FFFF0000"/>
      <name val="Arial"/>
      <family val="2"/>
    </font>
  </fonts>
  <fills count="23">
    <fill>
      <patternFill patternType="none"/>
    </fill>
    <fill>
      <patternFill patternType="gray125"/>
    </fill>
    <fill>
      <patternFill patternType="solid">
        <fgColor indexed="62"/>
        <bgColor indexed="64"/>
      </patternFill>
    </fill>
    <fill>
      <patternFill patternType="solid">
        <fgColor indexed="22"/>
        <bgColor indexed="64"/>
      </patternFill>
    </fill>
    <fill>
      <patternFill patternType="solid">
        <fgColor indexed="52"/>
        <bgColor indexed="64"/>
      </patternFill>
    </fill>
    <fill>
      <patternFill patternType="solid">
        <fgColor indexed="9"/>
        <bgColor indexed="64"/>
      </patternFill>
    </fill>
    <fill>
      <patternFill patternType="solid">
        <fgColor indexed="48"/>
        <bgColor indexed="64"/>
      </patternFill>
    </fill>
    <fill>
      <patternFill patternType="solid">
        <fgColor indexed="18"/>
        <bgColor indexed="64"/>
      </patternFill>
    </fill>
    <fill>
      <patternFill patternType="solid">
        <fgColor indexed="23"/>
        <bgColor indexed="64"/>
      </patternFill>
    </fill>
    <fill>
      <patternFill patternType="solid">
        <fgColor indexed="17"/>
        <bgColor indexed="64"/>
      </patternFill>
    </fill>
    <fill>
      <patternFill patternType="solid">
        <fgColor rgb="FFFF9900"/>
        <bgColor indexed="64"/>
      </patternFill>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
      <patternFill patternType="solid">
        <fgColor rgb="FFFF0000"/>
        <bgColor indexed="64"/>
      </patternFill>
    </fill>
    <fill>
      <patternFill patternType="solid">
        <fgColor rgb="FF92D050"/>
        <bgColor indexed="64"/>
      </patternFill>
    </fill>
    <fill>
      <patternFill patternType="solid">
        <fgColor rgb="FFFFFF99"/>
        <bgColor indexed="64"/>
      </patternFill>
    </fill>
    <fill>
      <patternFill patternType="solid">
        <fgColor theme="0" tint="-4.9989318521683403E-2"/>
        <bgColor indexed="64"/>
      </patternFill>
    </fill>
    <fill>
      <patternFill patternType="solid">
        <fgColor theme="3" tint="0.39997558519241921"/>
        <bgColor indexed="64"/>
      </patternFill>
    </fill>
    <fill>
      <patternFill patternType="solid">
        <fgColor rgb="FF000099"/>
        <bgColor indexed="64"/>
      </patternFill>
    </fill>
    <fill>
      <patternFill patternType="solid">
        <fgColor theme="6" tint="-0.249977111117893"/>
        <bgColor indexed="64"/>
      </patternFill>
    </fill>
    <fill>
      <patternFill patternType="solid">
        <fgColor rgb="FFF7FFFF"/>
        <bgColor indexed="64"/>
      </patternFill>
    </fill>
  </fills>
  <borders count="75">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style="medium">
        <color indexed="64"/>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medium">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diagonal/>
    </border>
    <border>
      <left style="thin">
        <color indexed="64"/>
      </left>
      <right style="thin">
        <color indexed="64"/>
      </right>
      <top/>
      <bottom/>
      <diagonal/>
    </border>
    <border>
      <left/>
      <right style="medium">
        <color indexed="64"/>
      </right>
      <top/>
      <bottom/>
      <diagonal/>
    </border>
    <border>
      <left/>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style="medium">
        <color indexed="64"/>
      </right>
      <top style="thin">
        <color indexed="64"/>
      </top>
      <bottom/>
      <diagonal/>
    </border>
    <border>
      <left/>
      <right style="thin">
        <color indexed="64"/>
      </right>
      <top/>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17">
    <xf numFmtId="0" fontId="0" fillId="0" borderId="0"/>
    <xf numFmtId="169" fontId="1" fillId="0" borderId="0" applyFont="0" applyFill="0" applyBorder="0" applyAlignment="0" applyProtection="0"/>
    <xf numFmtId="0" fontId="1" fillId="0" borderId="0" applyFont="0" applyFill="0" applyBorder="0" applyAlignment="0" applyProtection="0"/>
    <xf numFmtId="0" fontId="36" fillId="0" borderId="0" applyNumberForma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0" fontId="1" fillId="0" borderId="0"/>
    <xf numFmtId="0" fontId="35" fillId="0" borderId="0"/>
    <xf numFmtId="0" fontId="35" fillId="0" borderId="0"/>
    <xf numFmtId="9" fontId="24"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521">
    <xf numFmtId="0" fontId="0" fillId="0" borderId="0" xfId="0"/>
    <xf numFmtId="0" fontId="5" fillId="0" borderId="0" xfId="0" applyFont="1"/>
    <xf numFmtId="0" fontId="3" fillId="2" borderId="1" xfId="0" applyFont="1" applyFill="1" applyBorder="1" applyAlignment="1">
      <alignment horizontal="center" vertical="top" wrapText="1"/>
    </xf>
    <xf numFmtId="0" fontId="2" fillId="3" borderId="2" xfId="0" applyFont="1" applyFill="1" applyBorder="1" applyAlignment="1">
      <alignment horizontal="center" vertical="top" wrapText="1"/>
    </xf>
    <xf numFmtId="0" fontId="4" fillId="0" borderId="3" xfId="0" applyFont="1" applyBorder="1" applyAlignment="1">
      <alignment horizontal="justify" vertical="top" wrapText="1"/>
    </xf>
    <xf numFmtId="0" fontId="4" fillId="0" borderId="2" xfId="0" applyFont="1" applyBorder="1" applyAlignment="1">
      <alignment horizontal="justify" vertical="top" wrapText="1"/>
    </xf>
    <xf numFmtId="0" fontId="0" fillId="0" borderId="0" xfId="0" applyAlignment="1">
      <alignment wrapText="1"/>
    </xf>
    <xf numFmtId="0" fontId="7" fillId="0" borderId="2" xfId="0" applyFont="1" applyBorder="1" applyAlignment="1">
      <alignment horizontal="center" vertical="top" wrapText="1"/>
    </xf>
    <xf numFmtId="0" fontId="7" fillId="0" borderId="4" xfId="0" applyFont="1" applyBorder="1" applyAlignment="1">
      <alignment horizontal="center" vertical="top" wrapText="1"/>
    </xf>
    <xf numFmtId="0" fontId="4" fillId="0" borderId="4" xfId="0" applyFont="1" applyBorder="1" applyAlignment="1">
      <alignment horizontal="justify" vertical="top" wrapText="1"/>
    </xf>
    <xf numFmtId="0" fontId="2" fillId="3" borderId="1" xfId="0" applyFont="1" applyFill="1" applyBorder="1" applyAlignment="1">
      <alignment horizontal="center" vertical="top" wrapText="1"/>
    </xf>
    <xf numFmtId="0" fontId="5" fillId="0" borderId="0" xfId="0" applyFont="1" applyFill="1"/>
    <xf numFmtId="0" fontId="4" fillId="0" borderId="0" xfId="0" applyFont="1"/>
    <xf numFmtId="0" fontId="9" fillId="0" borderId="0" xfId="0" applyFont="1"/>
    <xf numFmtId="0" fontId="3" fillId="2" borderId="1" xfId="0" applyFont="1" applyFill="1" applyBorder="1" applyAlignment="1">
      <alignment horizontal="center" vertical="center" wrapText="1"/>
    </xf>
    <xf numFmtId="0" fontId="9" fillId="0" borderId="0" xfId="0" applyFont="1" applyProtection="1"/>
    <xf numFmtId="0" fontId="38" fillId="10" borderId="5" xfId="0" applyFont="1" applyFill="1" applyBorder="1" applyAlignment="1" applyProtection="1">
      <alignment horizontal="center" vertical="center"/>
    </xf>
    <xf numFmtId="0" fontId="9" fillId="0" borderId="5" xfId="0" applyFont="1" applyBorder="1" applyAlignment="1" applyProtection="1">
      <alignment horizontal="left" vertical="center" wrapText="1"/>
    </xf>
    <xf numFmtId="0" fontId="9" fillId="0" borderId="6" xfId="0" applyFont="1" applyBorder="1" applyAlignment="1" applyProtection="1">
      <alignment horizontal="left" vertical="center" wrapText="1"/>
    </xf>
    <xf numFmtId="0" fontId="2" fillId="0" borderId="0" xfId="0" applyFont="1" applyBorder="1" applyAlignment="1" applyProtection="1">
      <alignment horizontal="center"/>
    </xf>
    <xf numFmtId="0" fontId="4" fillId="0" borderId="0" xfId="0" applyFont="1" applyAlignment="1">
      <alignment wrapText="1"/>
    </xf>
    <xf numFmtId="0" fontId="0" fillId="11" borderId="0" xfId="0" applyFill="1"/>
    <xf numFmtId="0" fontId="0" fillId="11" borderId="0" xfId="0" applyFill="1" applyBorder="1" applyAlignment="1">
      <alignment vertical="center" wrapText="1"/>
    </xf>
    <xf numFmtId="0" fontId="0" fillId="12" borderId="0" xfId="0" applyFill="1"/>
    <xf numFmtId="0" fontId="9" fillId="12" borderId="0" xfId="0" applyFont="1" applyFill="1"/>
    <xf numFmtId="0" fontId="0" fillId="12" borderId="7" xfId="0" applyFill="1" applyBorder="1" applyAlignment="1">
      <alignment horizontal="center" vertical="center"/>
    </xf>
    <xf numFmtId="0" fontId="0" fillId="12" borderId="8" xfId="0" applyFill="1" applyBorder="1" applyAlignment="1">
      <alignment horizontal="center" vertical="center"/>
    </xf>
    <xf numFmtId="0" fontId="0" fillId="12" borderId="9" xfId="0" applyFill="1" applyBorder="1" applyAlignment="1">
      <alignment horizontal="center" vertical="center"/>
    </xf>
    <xf numFmtId="0" fontId="4" fillId="12" borderId="0" xfId="0" applyFont="1" applyFill="1"/>
    <xf numFmtId="0" fontId="0" fillId="12" borderId="0" xfId="0" applyFill="1" applyBorder="1" applyAlignment="1">
      <alignment horizontal="center" vertical="center"/>
    </xf>
    <xf numFmtId="0" fontId="39" fillId="12" borderId="0" xfId="0" applyFont="1" applyFill="1" applyBorder="1" applyAlignment="1">
      <alignment horizontal="center" vertical="center"/>
    </xf>
    <xf numFmtId="0" fontId="0" fillId="12" borderId="0" xfId="0" applyFill="1" applyBorder="1"/>
    <xf numFmtId="0" fontId="0" fillId="13" borderId="0" xfId="0" applyFill="1"/>
    <xf numFmtId="3" fontId="8" fillId="13" borderId="0" xfId="0" applyNumberFormat="1" applyFont="1" applyFill="1"/>
    <xf numFmtId="0" fontId="0" fillId="13" borderId="0" xfId="0" applyFill="1" applyBorder="1" applyAlignment="1">
      <alignment horizontal="center" vertical="center"/>
    </xf>
    <xf numFmtId="0" fontId="0" fillId="13" borderId="0" xfId="0" applyFill="1" applyBorder="1"/>
    <xf numFmtId="0" fontId="0" fillId="13" borderId="0" xfId="0" applyFill="1" applyBorder="1" applyAlignment="1">
      <alignment vertical="center" wrapText="1"/>
    </xf>
    <xf numFmtId="0" fontId="0" fillId="13" borderId="0" xfId="0" applyFill="1" applyAlignment="1">
      <alignment wrapText="1"/>
    </xf>
    <xf numFmtId="0" fontId="39" fillId="13" borderId="0" xfId="0" applyFont="1" applyFill="1" applyBorder="1" applyAlignment="1">
      <alignment vertical="center"/>
    </xf>
    <xf numFmtId="0" fontId="4" fillId="13" borderId="0" xfId="0" applyFont="1" applyFill="1" applyBorder="1" applyAlignment="1">
      <alignment horizontal="justify" vertical="top" wrapText="1"/>
    </xf>
    <xf numFmtId="0" fontId="0" fillId="13" borderId="0" xfId="0" applyFill="1" applyBorder="1" applyAlignment="1">
      <alignment wrapText="1"/>
    </xf>
    <xf numFmtId="0" fontId="4" fillId="12" borderId="0" xfId="0" applyFont="1" applyFill="1" applyAlignment="1">
      <alignment wrapText="1"/>
    </xf>
    <xf numFmtId="0" fontId="4" fillId="12" borderId="0" xfId="0" applyFont="1" applyFill="1" applyAlignment="1">
      <alignment horizontal="right" wrapText="1"/>
    </xf>
    <xf numFmtId="0" fontId="0" fillId="13" borderId="0" xfId="0" applyFill="1" applyAlignment="1">
      <alignment horizontal="center" vertical="center"/>
    </xf>
    <xf numFmtId="0" fontId="4" fillId="0" borderId="0" xfId="0" applyFont="1" applyAlignment="1">
      <alignment horizontal="center" vertical="center" wrapText="1"/>
    </xf>
    <xf numFmtId="0" fontId="17" fillId="0" borderId="0" xfId="0" applyFont="1" applyAlignment="1">
      <alignment horizontal="center" vertical="center" wrapText="1"/>
    </xf>
    <xf numFmtId="0" fontId="0" fillId="0" borderId="5" xfId="0" applyBorder="1"/>
    <xf numFmtId="0" fontId="19" fillId="0" borderId="0" xfId="0" applyFont="1" applyAlignment="1">
      <alignment horizontal="center" vertical="center"/>
    </xf>
    <xf numFmtId="0" fontId="20" fillId="0" borderId="0" xfId="0" applyFont="1" applyAlignment="1">
      <alignment horizontal="left" vertical="center"/>
    </xf>
    <xf numFmtId="0" fontId="4" fillId="0" borderId="0" xfId="0" applyFont="1" applyAlignment="1"/>
    <xf numFmtId="0" fontId="41" fillId="14" borderId="10" xfId="0" applyFont="1" applyFill="1" applyBorder="1" applyAlignment="1">
      <alignment horizontal="center"/>
    </xf>
    <xf numFmtId="0" fontId="41" fillId="15" borderId="10" xfId="0" applyFont="1" applyFill="1" applyBorder="1" applyAlignment="1">
      <alignment horizontal="center"/>
    </xf>
    <xf numFmtId="0" fontId="41" fillId="16" borderId="10" xfId="0" applyFont="1" applyFill="1" applyBorder="1" applyAlignment="1">
      <alignment horizontal="center"/>
    </xf>
    <xf numFmtId="0" fontId="37" fillId="13" borderId="5" xfId="0" applyFont="1" applyFill="1" applyBorder="1" applyAlignment="1">
      <alignment horizontal="center"/>
    </xf>
    <xf numFmtId="0" fontId="4" fillId="13" borderId="5" xfId="0" applyFont="1" applyFill="1" applyBorder="1" applyAlignment="1">
      <alignment horizontal="center" vertical="center" wrapText="1"/>
    </xf>
    <xf numFmtId="0" fontId="42" fillId="0" borderId="0" xfId="0" applyFont="1"/>
    <xf numFmtId="0" fontId="39" fillId="0" borderId="0" xfId="0" applyFont="1"/>
    <xf numFmtId="0" fontId="43" fillId="0" borderId="0" xfId="0" applyFont="1"/>
    <xf numFmtId="0" fontId="44" fillId="0" borderId="0" xfId="0" applyFont="1"/>
    <xf numFmtId="0" fontId="43" fillId="0" borderId="0" xfId="0" applyFont="1" applyFill="1" applyBorder="1"/>
    <xf numFmtId="0" fontId="44" fillId="0" borderId="0" xfId="0" applyFont="1" applyFill="1" applyBorder="1"/>
    <xf numFmtId="0" fontId="45" fillId="0" borderId="11" xfId="0" applyFont="1" applyBorder="1" applyAlignment="1">
      <alignment horizontal="center" vertical="center"/>
    </xf>
    <xf numFmtId="0" fontId="9" fillId="0" borderId="0" xfId="0" applyFont="1" applyBorder="1"/>
    <xf numFmtId="0" fontId="0" fillId="0" borderId="0" xfId="0" applyBorder="1"/>
    <xf numFmtId="0" fontId="37" fillId="0" borderId="0" xfId="0" applyFont="1" applyBorder="1"/>
    <xf numFmtId="0" fontId="39" fillId="0" borderId="0" xfId="0" applyFont="1" applyBorder="1" applyAlignment="1">
      <alignment horizontal="center" vertical="center"/>
    </xf>
    <xf numFmtId="0" fontId="39" fillId="12" borderId="0" xfId="0" applyFont="1" applyFill="1" applyBorder="1" applyAlignment="1">
      <alignment horizontal="center" vertical="center"/>
    </xf>
    <xf numFmtId="0" fontId="1" fillId="0" borderId="5" xfId="0" applyFont="1" applyBorder="1" applyAlignment="1" applyProtection="1">
      <alignment horizontal="left" vertical="top" wrapText="1"/>
      <protection locked="0"/>
    </xf>
    <xf numFmtId="0" fontId="46" fillId="0" borderId="12" xfId="0" applyFont="1" applyBorder="1" applyAlignment="1">
      <alignment horizontal="center" vertical="center" wrapText="1"/>
    </xf>
    <xf numFmtId="0" fontId="37" fillId="0" borderId="1" xfId="0" applyFont="1" applyBorder="1" applyAlignment="1">
      <alignment horizontal="center"/>
    </xf>
    <xf numFmtId="0" fontId="1" fillId="13" borderId="0" xfId="9" applyFill="1"/>
    <xf numFmtId="3" fontId="4" fillId="0" borderId="13" xfId="9" applyNumberFormat="1" applyFont="1" applyBorder="1" applyAlignment="1" applyProtection="1">
      <alignment horizontal="center" vertical="center"/>
      <protection locked="0"/>
    </xf>
    <xf numFmtId="0" fontId="4" fillId="0" borderId="0" xfId="9" applyFont="1" applyBorder="1" applyAlignment="1" applyProtection="1">
      <alignment horizontal="center" vertical="center"/>
    </xf>
    <xf numFmtId="0" fontId="4" fillId="0" borderId="5" xfId="9" applyFont="1" applyBorder="1" applyAlignment="1" applyProtection="1">
      <alignment horizontal="center" vertical="center" wrapText="1"/>
      <protection locked="0"/>
    </xf>
    <xf numFmtId="3" fontId="4" fillId="0" borderId="5" xfId="9" applyNumberFormat="1" applyFont="1" applyBorder="1" applyAlignment="1" applyProtection="1">
      <alignment horizontal="center" vertical="center"/>
      <protection locked="0"/>
    </xf>
    <xf numFmtId="3" fontId="4" fillId="0" borderId="14" xfId="9" applyNumberFormat="1" applyFont="1" applyBorder="1" applyAlignment="1" applyProtection="1">
      <alignment horizontal="center" vertical="center"/>
      <protection locked="0"/>
    </xf>
    <xf numFmtId="0" fontId="1" fillId="13" borderId="0" xfId="9" applyFill="1" applyAlignment="1"/>
    <xf numFmtId="0" fontId="4" fillId="0" borderId="14" xfId="9" applyFont="1" applyBorder="1" applyAlignment="1" applyProtection="1">
      <alignment horizontal="center" vertical="center" wrapText="1"/>
      <protection locked="0"/>
    </xf>
    <xf numFmtId="0" fontId="4" fillId="0" borderId="14" xfId="9" applyFont="1" applyFill="1" applyBorder="1" applyAlignment="1" applyProtection="1">
      <alignment horizontal="center" vertical="center" wrapText="1"/>
      <protection locked="0"/>
    </xf>
    <xf numFmtId="0" fontId="4" fillId="0" borderId="12" xfId="9" applyFont="1" applyBorder="1" applyAlignment="1" applyProtection="1">
      <alignment horizontal="center" vertical="center" wrapText="1"/>
      <protection locked="0"/>
    </xf>
    <xf numFmtId="0" fontId="4" fillId="0" borderId="12" xfId="9" applyFont="1" applyFill="1" applyBorder="1" applyAlignment="1" applyProtection="1">
      <alignment horizontal="center" vertical="center" wrapText="1"/>
      <protection locked="0"/>
    </xf>
    <xf numFmtId="0" fontId="4" fillId="0" borderId="15" xfId="9" applyFont="1" applyBorder="1" applyAlignment="1" applyProtection="1">
      <alignment horizontal="center" vertical="center" wrapText="1"/>
      <protection locked="0"/>
    </xf>
    <xf numFmtId="0" fontId="4" fillId="0" borderId="15" xfId="9" applyFont="1" applyFill="1" applyBorder="1" applyAlignment="1" applyProtection="1">
      <alignment horizontal="center" vertical="center" wrapText="1"/>
      <protection locked="0"/>
    </xf>
    <xf numFmtId="0" fontId="4" fillId="0" borderId="13" xfId="9" applyFont="1" applyBorder="1" applyAlignment="1" applyProtection="1">
      <alignment horizontal="center" vertical="center" wrapText="1"/>
      <protection locked="0"/>
    </xf>
    <xf numFmtId="0" fontId="4" fillId="0" borderId="16" xfId="9" applyFont="1" applyBorder="1" applyAlignment="1" applyProtection="1">
      <alignment horizontal="center" vertical="center" wrapText="1"/>
      <protection locked="0"/>
    </xf>
    <xf numFmtId="0" fontId="4" fillId="0" borderId="17" xfId="9" applyFont="1" applyBorder="1" applyAlignment="1" applyProtection="1">
      <alignment horizontal="center" vertical="center" wrapText="1"/>
      <protection locked="0"/>
    </xf>
    <xf numFmtId="0" fontId="4" fillId="0" borderId="18" xfId="9" applyFont="1" applyBorder="1" applyAlignment="1" applyProtection="1">
      <alignment horizontal="center" vertical="center" wrapText="1"/>
      <protection locked="0"/>
    </xf>
    <xf numFmtId="0" fontId="4" fillId="0" borderId="6" xfId="9" applyFont="1" applyBorder="1" applyAlignment="1" applyProtection="1">
      <alignment horizontal="center" vertical="center" wrapText="1"/>
      <protection locked="0"/>
    </xf>
    <xf numFmtId="0" fontId="4" fillId="0" borderId="19" xfId="9" applyFont="1" applyBorder="1" applyAlignment="1" applyProtection="1">
      <alignment horizontal="center" vertical="center" wrapText="1"/>
      <protection locked="0"/>
    </xf>
    <xf numFmtId="0" fontId="4" fillId="0" borderId="20" xfId="9" applyFont="1" applyBorder="1" applyAlignment="1" applyProtection="1">
      <alignment horizontal="center" vertical="center" wrapText="1"/>
      <protection locked="0"/>
    </xf>
    <xf numFmtId="0" fontId="6" fillId="6" borderId="21" xfId="0" applyFont="1" applyFill="1" applyBorder="1" applyAlignment="1" applyProtection="1">
      <alignment horizontal="center" vertical="center" wrapText="1"/>
    </xf>
    <xf numFmtId="3" fontId="4" fillId="0" borderId="6" xfId="9" applyNumberFormat="1" applyFont="1" applyBorder="1" applyAlignment="1" applyProtection="1">
      <alignment horizontal="center" vertical="center"/>
      <protection locked="0"/>
    </xf>
    <xf numFmtId="0" fontId="2" fillId="11" borderId="0" xfId="0" applyFont="1" applyFill="1"/>
    <xf numFmtId="0" fontId="6" fillId="6" borderId="22" xfId="0" applyFont="1" applyFill="1" applyBorder="1" applyAlignment="1" applyProtection="1">
      <alignment horizontal="center" vertical="center" wrapText="1"/>
    </xf>
    <xf numFmtId="0" fontId="3" fillId="10" borderId="5" xfId="0" applyFont="1" applyFill="1" applyBorder="1" applyAlignment="1">
      <alignment horizontal="center" vertical="center"/>
    </xf>
    <xf numFmtId="0" fontId="34" fillId="6" borderId="6" xfId="0" applyFont="1" applyFill="1" applyBorder="1" applyAlignment="1" applyProtection="1">
      <alignment horizontal="center" vertical="center" wrapText="1"/>
    </xf>
    <xf numFmtId="0" fontId="34" fillId="6" borderId="19" xfId="0" applyFont="1" applyFill="1" applyBorder="1" applyAlignment="1" applyProtection="1">
      <alignment horizontal="center" vertical="center" wrapText="1"/>
    </xf>
    <xf numFmtId="0" fontId="4" fillId="0" borderId="0" xfId="9" applyFont="1" applyAlignment="1" applyProtection="1">
      <alignment vertical="center"/>
    </xf>
    <xf numFmtId="168" fontId="4" fillId="0" borderId="0" xfId="9" applyNumberFormat="1" applyFont="1" applyBorder="1" applyAlignment="1" applyProtection="1">
      <alignment vertical="center"/>
    </xf>
    <xf numFmtId="0" fontId="4" fillId="0" borderId="0" xfId="9" applyFont="1" applyBorder="1" applyAlignment="1" applyProtection="1">
      <alignment vertical="center"/>
    </xf>
    <xf numFmtId="0" fontId="4" fillId="0" borderId="0" xfId="9" applyFont="1" applyAlignment="1" applyProtection="1">
      <alignment horizontal="center" vertical="center"/>
    </xf>
    <xf numFmtId="168" fontId="10" fillId="13" borderId="23" xfId="9" applyNumberFormat="1" applyFont="1" applyFill="1" applyBorder="1" applyAlignment="1" applyProtection="1">
      <alignment horizontal="center" vertical="center"/>
    </xf>
    <xf numFmtId="168" fontId="10" fillId="13" borderId="24" xfId="9" applyNumberFormat="1" applyFont="1" applyFill="1" applyBorder="1" applyAlignment="1" applyProtection="1">
      <alignment horizontal="center" vertical="center"/>
    </xf>
    <xf numFmtId="0" fontId="7" fillId="0" borderId="0" xfId="9" applyFont="1" applyBorder="1" applyAlignment="1" applyProtection="1">
      <alignment horizontal="center" vertical="center"/>
    </xf>
    <xf numFmtId="3" fontId="7" fillId="0" borderId="0" xfId="9" applyNumberFormat="1" applyFont="1" applyBorder="1" applyAlignment="1" applyProtection="1">
      <alignment vertical="center"/>
    </xf>
    <xf numFmtId="3" fontId="4" fillId="0" borderId="0" xfId="9" applyNumberFormat="1" applyFont="1" applyBorder="1" applyAlignment="1" applyProtection="1">
      <alignment horizontal="center" vertical="center"/>
    </xf>
    <xf numFmtId="3" fontId="4" fillId="0" borderId="0" xfId="9" applyNumberFormat="1" applyFont="1" applyBorder="1" applyAlignment="1" applyProtection="1">
      <alignment vertical="center"/>
    </xf>
    <xf numFmtId="0" fontId="4" fillId="13" borderId="0" xfId="9" applyFont="1" applyFill="1" applyAlignment="1" applyProtection="1">
      <alignment horizontal="center" vertical="center"/>
    </xf>
    <xf numFmtId="0" fontId="4" fillId="12" borderId="0" xfId="9" applyFont="1" applyFill="1" applyBorder="1" applyAlignment="1" applyProtection="1">
      <alignment vertical="center"/>
    </xf>
    <xf numFmtId="168" fontId="7" fillId="17" borderId="25" xfId="9" applyNumberFormat="1" applyFont="1" applyFill="1" applyBorder="1" applyAlignment="1" applyProtection="1">
      <alignment horizontal="center" vertical="center"/>
    </xf>
    <xf numFmtId="168" fontId="7" fillId="17" borderId="26" xfId="9" applyNumberFormat="1" applyFont="1" applyFill="1" applyBorder="1" applyAlignment="1" applyProtection="1">
      <alignment horizontal="center" vertical="center"/>
    </xf>
    <xf numFmtId="168" fontId="7" fillId="17" borderId="27" xfId="9" applyNumberFormat="1" applyFont="1" applyFill="1" applyBorder="1" applyAlignment="1" applyProtection="1">
      <alignment horizontal="center" vertical="center"/>
    </xf>
    <xf numFmtId="0" fontId="2" fillId="12" borderId="0" xfId="9" applyFont="1" applyFill="1" applyBorder="1" applyAlignment="1" applyProtection="1">
      <alignment vertical="center"/>
    </xf>
    <xf numFmtId="168" fontId="7" fillId="12" borderId="0" xfId="9" applyNumberFormat="1" applyFont="1" applyFill="1" applyBorder="1" applyAlignment="1" applyProtection="1">
      <alignment horizontal="center" vertical="center"/>
    </xf>
    <xf numFmtId="0" fontId="7" fillId="12" borderId="0" xfId="9" applyFont="1" applyFill="1" applyBorder="1" applyAlignment="1" applyProtection="1">
      <alignment horizontal="center" vertical="center"/>
    </xf>
    <xf numFmtId="0" fontId="7" fillId="12" borderId="0" xfId="9" applyFont="1" applyFill="1" applyBorder="1" applyAlignment="1" applyProtection="1">
      <alignment horizontal="center"/>
    </xf>
    <xf numFmtId="0" fontId="7" fillId="12" borderId="0" xfId="9" applyFont="1" applyFill="1" applyBorder="1" applyAlignment="1" applyProtection="1">
      <alignment horizontal="center" wrapText="1"/>
    </xf>
    <xf numFmtId="0" fontId="4" fillId="12" borderId="0" xfId="9" applyFont="1" applyFill="1" applyBorder="1" applyAlignment="1" applyProtection="1">
      <alignment horizontal="center" vertical="center"/>
    </xf>
    <xf numFmtId="0" fontId="4" fillId="12" borderId="0" xfId="9" applyFont="1" applyFill="1" applyBorder="1" applyAlignment="1" applyProtection="1">
      <alignment horizontal="left" vertical="center"/>
    </xf>
    <xf numFmtId="0" fontId="4" fillId="12" borderId="0" xfId="9" applyFont="1" applyFill="1" applyAlignment="1" applyProtection="1">
      <alignment vertical="center"/>
    </xf>
    <xf numFmtId="0" fontId="4" fillId="18" borderId="5" xfId="9" applyFont="1" applyFill="1" applyBorder="1" applyAlignment="1" applyProtection="1">
      <alignment vertical="center"/>
    </xf>
    <xf numFmtId="168" fontId="4" fillId="18" borderId="5" xfId="9" applyNumberFormat="1" applyFont="1" applyFill="1" applyBorder="1" applyAlignment="1" applyProtection="1">
      <alignment horizontal="center" vertical="center"/>
    </xf>
    <xf numFmtId="10" fontId="4" fillId="18" borderId="5" xfId="9" applyNumberFormat="1" applyFont="1" applyFill="1" applyBorder="1" applyAlignment="1" applyProtection="1">
      <alignment horizontal="center" vertical="center"/>
    </xf>
    <xf numFmtId="168" fontId="4" fillId="18" borderId="27" xfId="9" applyNumberFormat="1" applyFont="1" applyFill="1" applyBorder="1" applyAlignment="1" applyProtection="1">
      <alignment horizontal="center" vertical="center"/>
    </xf>
    <xf numFmtId="168" fontId="7" fillId="18" borderId="5" xfId="9" applyNumberFormat="1" applyFont="1" applyFill="1" applyBorder="1" applyAlignment="1" applyProtection="1">
      <alignment horizontal="center" vertical="center"/>
    </xf>
    <xf numFmtId="10" fontId="4" fillId="12" borderId="0" xfId="9" applyNumberFormat="1" applyFont="1" applyFill="1" applyBorder="1" applyAlignment="1" applyProtection="1">
      <alignment horizontal="center" vertical="center"/>
    </xf>
    <xf numFmtId="0" fontId="4" fillId="12" borderId="28" xfId="9" applyFont="1" applyFill="1" applyBorder="1" applyAlignment="1" applyProtection="1">
      <alignment horizontal="left" vertical="center"/>
    </xf>
    <xf numFmtId="0" fontId="7" fillId="18" borderId="5" xfId="9" applyFont="1" applyFill="1" applyBorder="1" applyAlignment="1" applyProtection="1">
      <alignment vertical="center"/>
    </xf>
    <xf numFmtId="9" fontId="4" fillId="18" borderId="5" xfId="9" applyNumberFormat="1" applyFont="1" applyFill="1" applyBorder="1" applyAlignment="1" applyProtection="1">
      <alignment horizontal="center" vertical="center"/>
    </xf>
    <xf numFmtId="168" fontId="7" fillId="18" borderId="27" xfId="9" applyNumberFormat="1" applyFont="1" applyFill="1" applyBorder="1" applyAlignment="1" applyProtection="1">
      <alignment horizontal="center" vertical="center"/>
    </xf>
    <xf numFmtId="0" fontId="4" fillId="12" borderId="29" xfId="9" applyFont="1" applyFill="1" applyBorder="1" applyAlignment="1" applyProtection="1">
      <alignment horizontal="center" vertical="center"/>
    </xf>
    <xf numFmtId="10" fontId="10" fillId="18" borderId="5" xfId="12" applyNumberFormat="1" applyFont="1" applyFill="1" applyBorder="1" applyAlignment="1" applyProtection="1">
      <alignment horizontal="center" vertical="center"/>
    </xf>
    <xf numFmtId="0" fontId="4" fillId="12" borderId="30" xfId="9" applyFont="1" applyFill="1" applyBorder="1" applyAlignment="1" applyProtection="1">
      <alignment vertical="center"/>
    </xf>
    <xf numFmtId="0" fontId="4" fillId="12" borderId="28" xfId="9" applyFont="1" applyFill="1" applyBorder="1" applyAlignment="1" applyProtection="1">
      <alignment vertical="center"/>
    </xf>
    <xf numFmtId="0" fontId="4" fillId="12" borderId="27" xfId="9" applyFont="1" applyFill="1" applyBorder="1" applyAlignment="1" applyProtection="1">
      <alignment vertical="center"/>
    </xf>
    <xf numFmtId="168" fontId="10" fillId="12" borderId="0" xfId="9" applyNumberFormat="1" applyFont="1" applyFill="1" applyBorder="1" applyAlignment="1" applyProtection="1">
      <alignment horizontal="center" vertical="center"/>
    </xf>
    <xf numFmtId="9" fontId="4" fillId="12" borderId="0" xfId="9" applyNumberFormat="1" applyFont="1" applyFill="1" applyBorder="1" applyAlignment="1" applyProtection="1">
      <alignment horizontal="center" vertical="center"/>
    </xf>
    <xf numFmtId="168" fontId="4" fillId="12" borderId="0" xfId="9" applyNumberFormat="1" applyFont="1" applyFill="1" applyBorder="1" applyAlignment="1" applyProtection="1">
      <alignment horizontal="center" vertical="center"/>
    </xf>
    <xf numFmtId="0" fontId="4" fillId="13" borderId="0" xfId="9" applyFont="1" applyFill="1" applyAlignment="1" applyProtection="1">
      <alignment vertical="center"/>
    </xf>
    <xf numFmtId="0" fontId="10" fillId="12" borderId="0" xfId="9" applyFont="1" applyFill="1" applyBorder="1" applyAlignment="1" applyProtection="1">
      <alignment vertical="center"/>
    </xf>
    <xf numFmtId="168" fontId="4" fillId="0" borderId="14" xfId="9" applyNumberFormat="1" applyFont="1" applyBorder="1" applyAlignment="1" applyProtection="1">
      <alignment vertical="center"/>
      <protection locked="0"/>
    </xf>
    <xf numFmtId="168" fontId="4" fillId="0" borderId="5" xfId="9" applyNumberFormat="1" applyFont="1" applyBorder="1" applyAlignment="1" applyProtection="1">
      <alignment vertical="center"/>
      <protection locked="0"/>
    </xf>
    <xf numFmtId="168" fontId="4" fillId="0" borderId="6" xfId="9" applyNumberFormat="1" applyFont="1" applyBorder="1" applyAlignment="1" applyProtection="1">
      <alignment vertical="center"/>
      <protection locked="0"/>
    </xf>
    <xf numFmtId="168" fontId="4" fillId="0" borderId="13" xfId="9" applyNumberFormat="1" applyFont="1" applyBorder="1" applyAlignment="1" applyProtection="1">
      <alignment vertical="center"/>
      <protection locked="0"/>
    </xf>
    <xf numFmtId="0" fontId="1" fillId="12" borderId="5" xfId="0" applyFont="1" applyFill="1" applyBorder="1" applyAlignment="1">
      <alignment horizontal="justify" vertical="center" wrapText="1"/>
    </xf>
    <xf numFmtId="0" fontId="1" fillId="0" borderId="11" xfId="0" applyFont="1" applyBorder="1" applyAlignment="1" applyProtection="1">
      <alignment horizontal="left" vertical="top" wrapText="1"/>
      <protection locked="0"/>
    </xf>
    <xf numFmtId="0" fontId="2" fillId="12" borderId="5" xfId="0" applyFont="1" applyFill="1" applyBorder="1" applyAlignment="1">
      <alignment horizontal="left" vertical="center" wrapText="1" indent="2"/>
    </xf>
    <xf numFmtId="0" fontId="1" fillId="0" borderId="5" xfId="0" applyFont="1" applyBorder="1" applyAlignment="1">
      <alignment horizontal="center"/>
    </xf>
    <xf numFmtId="0" fontId="1" fillId="0" borderId="5" xfId="0" applyFont="1" applyFill="1" applyBorder="1"/>
    <xf numFmtId="0" fontId="2" fillId="11" borderId="31" xfId="0" applyFont="1" applyFill="1" applyBorder="1" applyAlignment="1">
      <alignment horizontal="center"/>
    </xf>
    <xf numFmtId="0" fontId="4" fillId="0" borderId="14" xfId="9" applyFont="1" applyBorder="1" applyAlignment="1" applyProtection="1">
      <alignment horizontal="center" vertical="center" wrapText="1"/>
    </xf>
    <xf numFmtId="0" fontId="4" fillId="0" borderId="12" xfId="9" applyFont="1" applyBorder="1" applyAlignment="1" applyProtection="1">
      <alignment horizontal="center" vertical="center" wrapText="1"/>
    </xf>
    <xf numFmtId="0" fontId="4" fillId="0" borderId="15" xfId="9" applyFont="1" applyBorder="1" applyAlignment="1" applyProtection="1">
      <alignment horizontal="center" vertical="center" wrapText="1"/>
    </xf>
    <xf numFmtId="0" fontId="4" fillId="0" borderId="6" xfId="9" applyFont="1" applyBorder="1" applyAlignment="1" applyProtection="1">
      <alignment horizontal="center" vertical="center" wrapText="1"/>
    </xf>
    <xf numFmtId="0" fontId="4" fillId="0" borderId="13" xfId="9" applyFont="1" applyBorder="1" applyAlignment="1" applyProtection="1">
      <alignment horizontal="center" vertical="center" wrapText="1"/>
    </xf>
    <xf numFmtId="0" fontId="43" fillId="0" borderId="5" xfId="0" applyFont="1" applyBorder="1" applyAlignment="1" applyProtection="1">
      <alignment horizontal="center" vertical="center"/>
      <protection locked="0"/>
    </xf>
    <xf numFmtId="0" fontId="7" fillId="0" borderId="5" xfId="9" applyFont="1" applyBorder="1" applyAlignment="1" applyProtection="1">
      <alignment horizontal="center" vertical="center" wrapText="1"/>
      <protection locked="0"/>
    </xf>
    <xf numFmtId="170" fontId="4" fillId="0" borderId="32" xfId="8" applyNumberFormat="1" applyFont="1" applyFill="1" applyBorder="1" applyAlignment="1" applyProtection="1">
      <alignment horizontal="center" vertical="center" wrapText="1"/>
      <protection locked="0"/>
    </xf>
    <xf numFmtId="170" fontId="26" fillId="0" borderId="14" xfId="8" applyNumberFormat="1" applyFont="1" applyFill="1" applyBorder="1" applyAlignment="1" applyProtection="1">
      <alignment horizontal="center" vertical="center" wrapText="1"/>
      <protection locked="0"/>
    </xf>
    <xf numFmtId="170" fontId="26" fillId="0" borderId="14" xfId="8" applyNumberFormat="1" applyFont="1" applyFill="1" applyBorder="1" applyAlignment="1" applyProtection="1">
      <alignment vertical="center" wrapText="1"/>
      <protection locked="0"/>
    </xf>
    <xf numFmtId="170" fontId="4" fillId="0" borderId="11" xfId="8" applyNumberFormat="1" applyFont="1" applyFill="1" applyBorder="1" applyAlignment="1" applyProtection="1">
      <alignment horizontal="center" vertical="center" wrapText="1"/>
      <protection locked="0"/>
    </xf>
    <xf numFmtId="170" fontId="26" fillId="0" borderId="5" xfId="8" applyNumberFormat="1" applyFont="1" applyFill="1" applyBorder="1" applyAlignment="1" applyProtection="1">
      <alignment horizontal="center" vertical="center" wrapText="1"/>
      <protection locked="0"/>
    </xf>
    <xf numFmtId="170" fontId="26" fillId="0" borderId="5" xfId="8" applyNumberFormat="1" applyFont="1" applyFill="1" applyBorder="1" applyAlignment="1" applyProtection="1">
      <alignment vertical="center" wrapText="1"/>
      <protection locked="0"/>
    </xf>
    <xf numFmtId="0" fontId="31" fillId="0" borderId="5" xfId="11" applyFont="1" applyBorder="1" applyAlignment="1" applyProtection="1">
      <alignment horizontal="left" vertical="center" wrapText="1"/>
      <protection locked="0"/>
    </xf>
    <xf numFmtId="0" fontId="31" fillId="0" borderId="5" xfId="11" applyFont="1" applyBorder="1" applyAlignment="1" applyProtection="1">
      <alignment horizontal="center" vertical="center" wrapText="1"/>
      <protection locked="0"/>
    </xf>
    <xf numFmtId="0" fontId="31" fillId="5" borderId="5" xfId="11" applyFont="1" applyFill="1" applyBorder="1" applyAlignment="1" applyProtection="1">
      <alignment horizontal="left" vertical="center" wrapText="1"/>
      <protection locked="0"/>
    </xf>
    <xf numFmtId="0" fontId="31" fillId="0" borderId="5" xfId="11" applyFont="1" applyBorder="1" applyAlignment="1" applyProtection="1">
      <alignment horizontal="left" vertical="center"/>
      <protection locked="0"/>
    </xf>
    <xf numFmtId="0" fontId="7" fillId="0" borderId="5" xfId="9" applyFont="1" applyFill="1" applyBorder="1" applyAlignment="1" applyProtection="1">
      <alignment horizontal="left" vertical="center" wrapText="1"/>
      <protection locked="0"/>
    </xf>
    <xf numFmtId="0" fontId="7" fillId="0" borderId="5" xfId="9" applyFont="1" applyFill="1" applyBorder="1" applyAlignment="1" applyProtection="1">
      <alignment horizontal="center" vertical="center" wrapText="1"/>
      <protection locked="0"/>
    </xf>
    <xf numFmtId="170" fontId="7" fillId="0" borderId="5" xfId="8" applyNumberFormat="1" applyFont="1" applyFill="1" applyBorder="1" applyAlignment="1" applyProtection="1">
      <alignment horizontal="center" vertical="center" wrapText="1"/>
      <protection locked="0"/>
    </xf>
    <xf numFmtId="170" fontId="7" fillId="0" borderId="5" xfId="8" applyNumberFormat="1" applyFont="1" applyBorder="1" applyAlignment="1" applyProtection="1">
      <alignment horizontal="center" vertical="center" wrapText="1"/>
      <protection locked="0"/>
    </xf>
    <xf numFmtId="0" fontId="31" fillId="12" borderId="14" xfId="11" applyFont="1" applyFill="1" applyBorder="1" applyAlignment="1" applyProtection="1">
      <alignment horizontal="left" vertical="center" wrapText="1"/>
      <protection locked="0"/>
    </xf>
    <xf numFmtId="0" fontId="31" fillId="12" borderId="14" xfId="11" applyFont="1" applyFill="1" applyBorder="1" applyAlignment="1" applyProtection="1">
      <alignment horizontal="center" vertical="center" wrapText="1"/>
      <protection locked="0"/>
    </xf>
    <xf numFmtId="0" fontId="31" fillId="12" borderId="5" xfId="11" applyFont="1" applyFill="1" applyBorder="1" applyAlignment="1" applyProtection="1">
      <alignment horizontal="left" vertical="center" wrapText="1"/>
      <protection locked="0"/>
    </xf>
    <xf numFmtId="0" fontId="31" fillId="12" borderId="5" xfId="11" applyFont="1" applyFill="1" applyBorder="1" applyAlignment="1" applyProtection="1">
      <alignment horizontal="center" vertical="center" wrapText="1"/>
      <protection locked="0"/>
    </xf>
    <xf numFmtId="0" fontId="31" fillId="12" borderId="5" xfId="11" applyFont="1" applyFill="1" applyBorder="1" applyAlignment="1" applyProtection="1">
      <alignment horizontal="left" vertical="center"/>
      <protection locked="0"/>
    </xf>
    <xf numFmtId="0" fontId="4" fillId="0" borderId="5" xfId="0" applyFont="1" applyBorder="1" applyAlignment="1" applyProtection="1">
      <alignment horizontal="center"/>
      <protection locked="0"/>
    </xf>
    <xf numFmtId="0" fontId="4" fillId="0" borderId="5" xfId="0" applyFont="1" applyBorder="1" applyAlignment="1" applyProtection="1">
      <protection locked="0"/>
    </xf>
    <xf numFmtId="0" fontId="4" fillId="0" borderId="5" xfId="0" applyFont="1" applyFill="1" applyBorder="1" applyAlignment="1" applyProtection="1">
      <protection locked="0"/>
    </xf>
    <xf numFmtId="0" fontId="4" fillId="0" borderId="5" xfId="0" applyFont="1" applyBorder="1" applyProtection="1">
      <protection locked="0"/>
    </xf>
    <xf numFmtId="0" fontId="4" fillId="0" borderId="0" xfId="0" applyFont="1" applyProtection="1">
      <protection locked="0"/>
    </xf>
    <xf numFmtId="0" fontId="0" fillId="0" borderId="0" xfId="0" applyProtection="1"/>
    <xf numFmtId="0" fontId="16" fillId="0" borderId="0" xfId="0" applyFont="1" applyAlignment="1" applyProtection="1">
      <alignment horizontal="left"/>
    </xf>
    <xf numFmtId="0" fontId="2" fillId="0" borderId="5" xfId="0" applyFont="1" applyBorder="1" applyProtection="1"/>
    <xf numFmtId="0" fontId="19" fillId="0" borderId="5" xfId="0" applyFont="1" applyBorder="1" applyAlignment="1" applyProtection="1">
      <alignment horizontal="center" vertical="center"/>
    </xf>
    <xf numFmtId="0" fontId="21" fillId="0" borderId="5" xfId="0" applyFont="1" applyBorder="1" applyProtection="1"/>
    <xf numFmtId="0" fontId="22" fillId="0" borderId="5" xfId="0" applyFont="1" applyFill="1" applyBorder="1" applyAlignment="1" applyProtection="1">
      <alignment horizontal="center" vertical="center" wrapText="1"/>
    </xf>
    <xf numFmtId="0" fontId="3" fillId="10" borderId="5" xfId="0" applyFont="1" applyFill="1" applyBorder="1" applyAlignment="1" applyProtection="1">
      <alignment horizontal="center" vertical="center"/>
    </xf>
    <xf numFmtId="0" fontId="4" fillId="13" borderId="5" xfId="0" applyFont="1" applyFill="1" applyBorder="1" applyAlignment="1" applyProtection="1">
      <alignment horizontal="center" vertical="center" wrapText="1"/>
    </xf>
    <xf numFmtId="0" fontId="4" fillId="0" borderId="5" xfId="0" applyFont="1" applyBorder="1" applyAlignment="1" applyProtection="1">
      <alignment horizontal="center" wrapText="1"/>
      <protection locked="0"/>
    </xf>
    <xf numFmtId="0" fontId="4" fillId="0" borderId="5" xfId="0" applyFont="1" applyBorder="1" applyAlignment="1" applyProtection="1">
      <alignment wrapText="1"/>
      <protection locked="0"/>
    </xf>
    <xf numFmtId="14" fontId="4" fillId="0" borderId="5" xfId="0" applyNumberFormat="1" applyFont="1" applyBorder="1" applyAlignment="1" applyProtection="1">
      <alignment wrapText="1"/>
      <protection locked="0"/>
    </xf>
    <xf numFmtId="0" fontId="16" fillId="0" borderId="0" xfId="0" applyFont="1" applyAlignment="1" applyProtection="1">
      <alignment horizontal="center" vertical="center"/>
    </xf>
    <xf numFmtId="0" fontId="17" fillId="0" borderId="0" xfId="0" applyFont="1" applyFill="1" applyBorder="1" applyAlignment="1" applyProtection="1">
      <alignment horizontal="center" vertical="center" wrapText="1"/>
    </xf>
    <xf numFmtId="0" fontId="47" fillId="0" borderId="0" xfId="0" applyFont="1" applyFill="1" applyBorder="1" applyAlignment="1" applyProtection="1">
      <alignment horizontal="center" vertical="center" wrapText="1"/>
    </xf>
    <xf numFmtId="0" fontId="4" fillId="0" borderId="5" xfId="0" applyFont="1" applyBorder="1" applyProtection="1"/>
    <xf numFmtId="0" fontId="4" fillId="0" borderId="0" xfId="0" applyFont="1" applyBorder="1" applyProtection="1"/>
    <xf numFmtId="0" fontId="4" fillId="0" borderId="0" xfId="9" applyFont="1" applyFill="1" applyProtection="1"/>
    <xf numFmtId="0" fontId="4" fillId="12" borderId="0" xfId="9" applyFont="1" applyFill="1" applyAlignment="1" applyProtection="1">
      <alignment horizontal="center" vertical="center"/>
    </xf>
    <xf numFmtId="0" fontId="1" fillId="12" borderId="0" xfId="9" applyFont="1" applyFill="1" applyProtection="1"/>
    <xf numFmtId="0" fontId="1" fillId="12" borderId="0" xfId="9" applyFill="1" applyProtection="1"/>
    <xf numFmtId="0" fontId="1" fillId="12" borderId="0" xfId="9" applyFont="1" applyFill="1" applyAlignment="1" applyProtection="1">
      <alignment horizontal="right"/>
    </xf>
    <xf numFmtId="0" fontId="4" fillId="0" borderId="5" xfId="9" applyFont="1" applyFill="1" applyBorder="1" applyAlignment="1" applyProtection="1">
      <alignment horizontal="center" vertical="center" wrapText="1"/>
      <protection locked="0"/>
    </xf>
    <xf numFmtId="0" fontId="4" fillId="0" borderId="1" xfId="0" applyFont="1" applyBorder="1" applyAlignment="1" applyProtection="1">
      <alignment horizontal="justify" vertical="center" wrapText="1"/>
      <protection locked="0"/>
    </xf>
    <xf numFmtId="0" fontId="4" fillId="0" borderId="33" xfId="0" applyFont="1" applyBorder="1" applyAlignment="1" applyProtection="1">
      <alignment horizontal="justify" vertical="center" wrapText="1"/>
      <protection locked="0"/>
    </xf>
    <xf numFmtId="0" fontId="4" fillId="0" borderId="34" xfId="0" applyFont="1" applyBorder="1" applyAlignment="1" applyProtection="1">
      <alignment horizontal="justify" vertical="center" wrapText="1"/>
      <protection locked="0"/>
    </xf>
    <xf numFmtId="0" fontId="4" fillId="0" borderId="35" xfId="0" applyFont="1" applyBorder="1" applyAlignment="1" applyProtection="1">
      <alignment horizontal="left" vertical="center" wrapText="1"/>
      <protection locked="0"/>
    </xf>
    <xf numFmtId="0" fontId="4" fillId="0" borderId="36" xfId="0" applyFont="1" applyBorder="1" applyAlignment="1" applyProtection="1">
      <alignment horizontal="justify" vertical="center" wrapText="1"/>
      <protection locked="0"/>
    </xf>
    <xf numFmtId="0" fontId="4" fillId="0" borderId="37" xfId="0" applyFont="1" applyBorder="1" applyAlignment="1" applyProtection="1">
      <alignment horizontal="left" vertical="center" wrapText="1"/>
      <protection locked="0"/>
    </xf>
    <xf numFmtId="0" fontId="4" fillId="0" borderId="38" xfId="0" applyFont="1" applyBorder="1" applyAlignment="1" applyProtection="1">
      <alignment horizontal="left" vertical="center" wrapText="1"/>
      <protection locked="0"/>
    </xf>
    <xf numFmtId="0" fontId="4" fillId="0" borderId="39" xfId="0" applyFont="1" applyBorder="1" applyAlignment="1" applyProtection="1">
      <alignment horizontal="left" vertical="center" wrapText="1"/>
      <protection locked="0"/>
    </xf>
    <xf numFmtId="0" fontId="4" fillId="12" borderId="0" xfId="0" applyFont="1" applyFill="1" applyProtection="1"/>
    <xf numFmtId="0" fontId="4" fillId="12" borderId="0" xfId="0" applyFont="1" applyFill="1" applyAlignment="1" applyProtection="1">
      <alignment horizontal="right"/>
    </xf>
    <xf numFmtId="0" fontId="2" fillId="3" borderId="40" xfId="0" applyFont="1" applyFill="1" applyBorder="1" applyAlignment="1" applyProtection="1">
      <alignment horizontal="center" vertical="center" wrapText="1"/>
    </xf>
    <xf numFmtId="0" fontId="2" fillId="3" borderId="41" xfId="0" applyFont="1" applyFill="1" applyBorder="1" applyAlignment="1" applyProtection="1">
      <alignment horizontal="center" vertical="center" wrapText="1"/>
    </xf>
    <xf numFmtId="0" fontId="2" fillId="3" borderId="21" xfId="0" applyFont="1" applyFill="1" applyBorder="1" applyAlignment="1" applyProtection="1">
      <alignment horizontal="center" vertical="center" wrapText="1"/>
    </xf>
    <xf numFmtId="0" fontId="2" fillId="3" borderId="19" xfId="0" applyFont="1" applyFill="1" applyBorder="1" applyAlignment="1" applyProtection="1">
      <alignment horizontal="center" vertical="center" wrapText="1"/>
    </xf>
    <xf numFmtId="0" fontId="2" fillId="3" borderId="25" xfId="0" applyFont="1" applyFill="1" applyBorder="1" applyAlignment="1" applyProtection="1">
      <alignment horizontal="center" vertical="center" wrapText="1"/>
    </xf>
    <xf numFmtId="0" fontId="2" fillId="3" borderId="26" xfId="0" applyFont="1" applyFill="1" applyBorder="1" applyAlignment="1" applyProtection="1">
      <alignment horizontal="center" vertical="center" wrapText="1"/>
    </xf>
    <xf numFmtId="0" fontId="7" fillId="0" borderId="5" xfId="0" applyFont="1" applyBorder="1" applyAlignment="1" applyProtection="1">
      <alignment horizontal="left" vertical="center" wrapText="1"/>
    </xf>
    <xf numFmtId="0" fontId="48" fillId="12" borderId="5" xfId="0" applyFont="1" applyFill="1" applyBorder="1" applyAlignment="1" applyProtection="1">
      <alignment horizontal="left" vertical="center" wrapText="1"/>
    </xf>
    <xf numFmtId="0" fontId="1" fillId="0" borderId="5" xfId="0" applyFont="1" applyFill="1" applyBorder="1" applyAlignment="1" applyProtection="1">
      <alignment horizontal="left" vertical="center" wrapText="1"/>
      <protection locked="0"/>
    </xf>
    <xf numFmtId="3" fontId="1" fillId="0" borderId="5" xfId="0" applyNumberFormat="1" applyFont="1" applyBorder="1" applyAlignment="1" applyProtection="1">
      <alignment horizontal="left" vertical="center" wrapText="1"/>
      <protection locked="0"/>
    </xf>
    <xf numFmtId="0" fontId="1" fillId="0" borderId="5" xfId="0" applyFont="1" applyBorder="1" applyAlignment="1" applyProtection="1">
      <alignment horizontal="left" vertical="center" wrapText="1"/>
      <protection locked="0"/>
    </xf>
    <xf numFmtId="0" fontId="29" fillId="2" borderId="22" xfId="9" applyFont="1" applyFill="1" applyBorder="1" applyAlignment="1" applyProtection="1">
      <alignment horizontal="center" vertical="center" wrapText="1"/>
    </xf>
    <xf numFmtId="0" fontId="7" fillId="0" borderId="0" xfId="9" applyFont="1" applyAlignment="1" applyProtection="1">
      <alignment horizontal="center" vertical="center"/>
    </xf>
    <xf numFmtId="0" fontId="7" fillId="0" borderId="0" xfId="9" applyFont="1" applyAlignment="1" applyProtection="1">
      <alignment horizontal="center" vertical="center" wrapText="1"/>
    </xf>
    <xf numFmtId="0" fontId="7" fillId="0" borderId="0" xfId="9" applyFont="1" applyAlignment="1" applyProtection="1">
      <alignment horizontal="left" vertical="center" wrapText="1"/>
    </xf>
    <xf numFmtId="170" fontId="7" fillId="0" borderId="0" xfId="8" applyNumberFormat="1" applyFont="1" applyAlignment="1" applyProtection="1">
      <alignment horizontal="center" vertical="center" wrapText="1"/>
    </xf>
    <xf numFmtId="0" fontId="7" fillId="16" borderId="1" xfId="9" applyFont="1" applyFill="1" applyBorder="1" applyAlignment="1" applyProtection="1">
      <alignment horizontal="center" vertical="center" wrapText="1"/>
    </xf>
    <xf numFmtId="170" fontId="7" fillId="16" borderId="1" xfId="8" applyNumberFormat="1" applyFont="1" applyFill="1" applyBorder="1" applyAlignment="1" applyProtection="1">
      <alignment horizontal="center" vertical="center" wrapText="1"/>
    </xf>
    <xf numFmtId="170" fontId="7" fillId="16" borderId="13" xfId="8" applyNumberFormat="1" applyFont="1" applyFill="1" applyBorder="1" applyAlignment="1" applyProtection="1">
      <alignment horizontal="center" vertical="center" wrapText="1"/>
    </xf>
    <xf numFmtId="170" fontId="7" fillId="16" borderId="20" xfId="8" applyNumberFormat="1" applyFont="1" applyFill="1" applyBorder="1" applyAlignment="1" applyProtection="1">
      <alignment horizontal="center" vertical="center" wrapText="1"/>
    </xf>
    <xf numFmtId="0" fontId="7" fillId="0" borderId="27" xfId="9" applyFont="1" applyBorder="1" applyAlignment="1" applyProtection="1">
      <alignment horizontal="center" vertical="center" wrapText="1"/>
    </xf>
    <xf numFmtId="0" fontId="7" fillId="0" borderId="5" xfId="9" applyFont="1" applyBorder="1" applyAlignment="1" applyProtection="1">
      <alignment horizontal="center" vertical="center" wrapText="1"/>
    </xf>
    <xf numFmtId="170" fontId="4" fillId="0" borderId="0" xfId="9" applyNumberFormat="1" applyFont="1" applyAlignment="1" applyProtection="1">
      <alignment horizontal="center" vertical="center"/>
    </xf>
    <xf numFmtId="0" fontId="7" fillId="4" borderId="11" xfId="9" applyFont="1" applyFill="1" applyBorder="1" applyAlignment="1" applyProtection="1">
      <alignment horizontal="center" vertical="center" wrapText="1"/>
    </xf>
    <xf numFmtId="0" fontId="7" fillId="4" borderId="5" xfId="9" applyFont="1" applyFill="1" applyBorder="1" applyAlignment="1" applyProtection="1">
      <alignment horizontal="left" vertical="center" wrapText="1"/>
    </xf>
    <xf numFmtId="0" fontId="7" fillId="4" borderId="5" xfId="9" applyFont="1" applyFill="1" applyBorder="1" applyAlignment="1" applyProtection="1">
      <alignment horizontal="center" vertical="center" wrapText="1"/>
    </xf>
    <xf numFmtId="170" fontId="7" fillId="4" borderId="5" xfId="8" applyNumberFormat="1" applyFont="1" applyFill="1" applyBorder="1" applyAlignment="1" applyProtection="1">
      <alignment horizontal="center" vertical="center" wrapText="1"/>
    </xf>
    <xf numFmtId="0" fontId="7" fillId="4" borderId="6" xfId="9" applyFont="1" applyFill="1" applyBorder="1" applyAlignment="1" applyProtection="1">
      <alignment horizontal="left" vertical="center" wrapText="1"/>
    </xf>
    <xf numFmtId="170" fontId="10" fillId="16" borderId="43" xfId="8" applyNumberFormat="1" applyFont="1" applyFill="1" applyBorder="1" applyAlignment="1" applyProtection="1">
      <alignment horizontal="center" vertical="center" wrapText="1"/>
    </xf>
    <xf numFmtId="170" fontId="10" fillId="16" borderId="6" xfId="8" applyNumberFormat="1" applyFont="1" applyFill="1" applyBorder="1" applyAlignment="1" applyProtection="1">
      <alignment horizontal="center" vertical="center" wrapText="1"/>
    </xf>
    <xf numFmtId="170" fontId="10" fillId="16" borderId="19" xfId="8" applyNumberFormat="1" applyFont="1" applyFill="1" applyBorder="1" applyAlignment="1" applyProtection="1">
      <alignment horizontal="center" vertical="center" wrapText="1"/>
    </xf>
    <xf numFmtId="0" fontId="7" fillId="5" borderId="40" xfId="9" applyFont="1" applyFill="1" applyBorder="1" applyAlignment="1" applyProtection="1">
      <alignment horizontal="center" vertical="center" wrapText="1"/>
    </xf>
    <xf numFmtId="0" fontId="7" fillId="5" borderId="44" xfId="9" applyNumberFormat="1" applyFont="1" applyFill="1" applyBorder="1" applyAlignment="1" applyProtection="1">
      <alignment horizontal="center" vertical="center" wrapText="1"/>
    </xf>
    <xf numFmtId="0" fontId="7" fillId="5" borderId="44" xfId="9" applyFont="1" applyFill="1" applyBorder="1" applyAlignment="1" applyProtection="1">
      <alignment horizontal="left" vertical="center" wrapText="1"/>
    </xf>
    <xf numFmtId="0" fontId="7" fillId="5" borderId="44" xfId="9" applyFont="1" applyFill="1" applyBorder="1" applyAlignment="1" applyProtection="1">
      <alignment horizontal="center" vertical="center" wrapText="1"/>
    </xf>
    <xf numFmtId="3" fontId="7" fillId="5" borderId="44" xfId="9" applyNumberFormat="1" applyFont="1" applyFill="1" applyBorder="1" applyAlignment="1" applyProtection="1">
      <alignment horizontal="center" vertical="center" wrapText="1"/>
    </xf>
    <xf numFmtId="170" fontId="7" fillId="5" borderId="44" xfId="8" applyNumberFormat="1" applyFont="1" applyFill="1" applyBorder="1" applyAlignment="1" applyProtection="1">
      <alignment horizontal="center" vertical="center" wrapText="1"/>
    </xf>
    <xf numFmtId="170" fontId="7" fillId="5" borderId="31" xfId="8" applyNumberFormat="1" applyFont="1" applyFill="1" applyBorder="1" applyAlignment="1" applyProtection="1">
      <alignment horizontal="center" vertical="center" wrapText="1"/>
    </xf>
    <xf numFmtId="0" fontId="7" fillId="5" borderId="0" xfId="9" applyFont="1" applyFill="1" applyAlignment="1" applyProtection="1">
      <alignment horizontal="center" vertical="center"/>
    </xf>
    <xf numFmtId="0" fontId="7" fillId="0" borderId="0" xfId="9" applyFont="1" applyAlignment="1" applyProtection="1">
      <alignment horizontal="center"/>
    </xf>
    <xf numFmtId="0" fontId="4" fillId="0" borderId="0" xfId="9" applyFont="1" applyAlignment="1" applyProtection="1">
      <alignment horizontal="left" vertical="center" wrapText="1"/>
    </xf>
    <xf numFmtId="0" fontId="2" fillId="12" borderId="0" xfId="9" applyFont="1" applyFill="1" applyBorder="1" applyAlignment="1" applyProtection="1">
      <alignment horizontal="center" vertical="center"/>
    </xf>
    <xf numFmtId="0" fontId="4" fillId="0" borderId="5" xfId="0" applyFont="1" applyBorder="1" applyAlignment="1" applyProtection="1">
      <alignment horizontal="center" vertical="top"/>
      <protection locked="0"/>
    </xf>
    <xf numFmtId="0" fontId="4" fillId="0" borderId="5" xfId="0" applyFont="1" applyBorder="1" applyAlignment="1" applyProtection="1">
      <alignment vertical="top" wrapText="1"/>
      <protection locked="0"/>
    </xf>
    <xf numFmtId="14" fontId="4" fillId="0" borderId="5" xfId="0" applyNumberFormat="1" applyFont="1" applyBorder="1" applyAlignment="1" applyProtection="1">
      <alignment vertical="top" wrapText="1"/>
      <protection locked="0"/>
    </xf>
    <xf numFmtId="0" fontId="40" fillId="0" borderId="5" xfId="3" applyFont="1" applyBorder="1" applyAlignment="1" applyProtection="1">
      <alignment vertical="top" wrapText="1"/>
      <protection locked="0"/>
    </xf>
    <xf numFmtId="0" fontId="40" fillId="0" borderId="5" xfId="3" applyFont="1" applyBorder="1" applyAlignment="1" applyProtection="1">
      <alignment wrapText="1"/>
      <protection locked="0"/>
    </xf>
    <xf numFmtId="0" fontId="0" fillId="0" borderId="0" xfId="0" applyProtection="1">
      <protection locked="0"/>
    </xf>
    <xf numFmtId="0" fontId="4" fillId="13" borderId="0" xfId="9" applyFont="1" applyFill="1" applyBorder="1" applyAlignment="1" applyProtection="1">
      <alignment vertical="center"/>
    </xf>
    <xf numFmtId="0" fontId="4" fillId="0" borderId="14" xfId="9" applyFont="1" applyBorder="1" applyAlignment="1" applyProtection="1">
      <alignment horizontal="center" vertical="center"/>
      <protection locked="0"/>
    </xf>
    <xf numFmtId="0" fontId="4" fillId="0" borderId="5" xfId="9" applyFont="1" applyBorder="1" applyAlignment="1" applyProtection="1">
      <alignment horizontal="center" vertical="center"/>
      <protection locked="0"/>
    </xf>
    <xf numFmtId="0" fontId="4" fillId="0" borderId="6" xfId="9" applyFont="1" applyBorder="1" applyAlignment="1" applyProtection="1">
      <alignment horizontal="center" vertical="center"/>
      <protection locked="0"/>
    </xf>
    <xf numFmtId="0" fontId="4" fillId="0" borderId="13" xfId="9" applyFont="1" applyBorder="1" applyAlignment="1" applyProtection="1">
      <alignment horizontal="center" vertical="center"/>
      <protection locked="0"/>
    </xf>
    <xf numFmtId="0" fontId="4" fillId="0" borderId="12" xfId="9" applyFont="1" applyBorder="1" applyAlignment="1" applyProtection="1">
      <alignment horizontal="center" vertical="center"/>
      <protection locked="0"/>
    </xf>
    <xf numFmtId="168" fontId="4" fillId="0" borderId="12" xfId="9" applyNumberFormat="1" applyFont="1" applyBorder="1" applyAlignment="1" applyProtection="1">
      <alignment vertical="center"/>
      <protection locked="0"/>
    </xf>
    <xf numFmtId="3" fontId="4" fillId="0" borderId="12" xfId="9" applyNumberFormat="1" applyFont="1" applyBorder="1" applyAlignment="1" applyProtection="1">
      <alignment horizontal="center" vertical="center"/>
      <protection locked="0"/>
    </xf>
    <xf numFmtId="168" fontId="4" fillId="18" borderId="14" xfId="9" applyNumberFormat="1" applyFont="1" applyFill="1" applyBorder="1" applyAlignment="1" applyProtection="1">
      <alignment vertical="center"/>
    </xf>
    <xf numFmtId="168" fontId="4" fillId="18" borderId="5" xfId="9" applyNumberFormat="1" applyFont="1" applyFill="1" applyBorder="1" applyAlignment="1" applyProtection="1">
      <alignment vertical="center"/>
    </xf>
    <xf numFmtId="168" fontId="4" fillId="18" borderId="13" xfId="9" applyNumberFormat="1" applyFont="1" applyFill="1" applyBorder="1" applyAlignment="1" applyProtection="1">
      <alignment vertical="center"/>
    </xf>
    <xf numFmtId="168" fontId="4" fillId="18" borderId="12" xfId="9" applyNumberFormat="1" applyFont="1" applyFill="1" applyBorder="1" applyAlignment="1" applyProtection="1">
      <alignment vertical="center"/>
    </xf>
    <xf numFmtId="168" fontId="4" fillId="18" borderId="6" xfId="9" applyNumberFormat="1" applyFont="1" applyFill="1" applyBorder="1" applyAlignment="1" applyProtection="1">
      <alignment vertical="center"/>
    </xf>
    <xf numFmtId="170" fontId="26" fillId="18" borderId="32" xfId="8" applyNumberFormat="1" applyFont="1" applyFill="1" applyBorder="1" applyAlignment="1" applyProtection="1">
      <alignment horizontal="center" vertical="center" wrapText="1"/>
    </xf>
    <xf numFmtId="170" fontId="26" fillId="18" borderId="11" xfId="8" applyNumberFormat="1" applyFont="1" applyFill="1" applyBorder="1" applyAlignment="1" applyProtection="1">
      <alignment horizontal="center" vertical="center" wrapText="1"/>
    </xf>
    <xf numFmtId="49" fontId="4" fillId="22" borderId="16" xfId="8" applyNumberFormat="1" applyFont="1" applyFill="1" applyBorder="1" applyAlignment="1" applyProtection="1">
      <alignment horizontal="center" vertical="center" wrapText="1"/>
    </xf>
    <xf numFmtId="49" fontId="4" fillId="22" borderId="26" xfId="8" applyNumberFormat="1" applyFont="1" applyFill="1" applyBorder="1" applyAlignment="1" applyProtection="1">
      <alignment horizontal="center" vertical="center" wrapText="1"/>
    </xf>
    <xf numFmtId="170" fontId="4" fillId="22" borderId="16" xfId="8" applyNumberFormat="1" applyFont="1" applyFill="1" applyBorder="1" applyAlignment="1" applyProtection="1">
      <alignment horizontal="center" vertical="center" wrapText="1"/>
    </xf>
    <xf numFmtId="170" fontId="4" fillId="22" borderId="26" xfId="8" applyNumberFormat="1" applyFont="1" applyFill="1" applyBorder="1" applyAlignment="1" applyProtection="1">
      <alignment horizontal="center" vertical="center" wrapText="1"/>
    </xf>
    <xf numFmtId="0" fontId="7" fillId="0" borderId="0" xfId="9" applyFont="1" applyProtection="1"/>
    <xf numFmtId="0" fontId="7" fillId="0" borderId="0" xfId="9" applyFont="1" applyFill="1" applyProtection="1"/>
    <xf numFmtId="0" fontId="7" fillId="5" borderId="0" xfId="9" applyFont="1" applyFill="1" applyProtection="1"/>
    <xf numFmtId="49" fontId="4" fillId="22" borderId="14" xfId="8" applyNumberFormat="1" applyFont="1" applyFill="1" applyBorder="1" applyAlignment="1" applyProtection="1">
      <alignment horizontal="center" vertical="center" wrapText="1"/>
      <protection locked="0"/>
    </xf>
    <xf numFmtId="49" fontId="4" fillId="22" borderId="5" xfId="8" applyNumberFormat="1" applyFont="1" applyFill="1" applyBorder="1" applyAlignment="1" applyProtection="1">
      <alignment horizontal="center" vertical="center" wrapText="1"/>
      <protection locked="0"/>
    </xf>
    <xf numFmtId="49" fontId="7" fillId="22" borderId="5" xfId="8" applyNumberFormat="1" applyFont="1" applyFill="1" applyBorder="1" applyAlignment="1" applyProtection="1">
      <alignment horizontal="center" vertical="center" wrapText="1"/>
      <protection locked="0"/>
    </xf>
    <xf numFmtId="170" fontId="10" fillId="4" borderId="11" xfId="8" applyNumberFormat="1" applyFont="1" applyFill="1" applyBorder="1" applyAlignment="1" applyProtection="1">
      <alignment horizontal="center" vertical="center" wrapText="1"/>
    </xf>
    <xf numFmtId="170" fontId="10" fillId="4" borderId="5" xfId="8" applyNumberFormat="1" applyFont="1" applyFill="1" applyBorder="1" applyAlignment="1" applyProtection="1">
      <alignment horizontal="center" vertical="center" wrapText="1"/>
    </xf>
    <xf numFmtId="170" fontId="10" fillId="0" borderId="0" xfId="8" applyNumberFormat="1" applyFont="1" applyAlignment="1" applyProtection="1">
      <alignment horizontal="center" vertical="center" wrapText="1"/>
    </xf>
    <xf numFmtId="170" fontId="10" fillId="16" borderId="42" xfId="8" applyNumberFormat="1" applyFont="1" applyFill="1" applyBorder="1" applyAlignment="1" applyProtection="1">
      <alignment horizontal="center" vertical="center" wrapText="1"/>
    </xf>
    <xf numFmtId="170" fontId="10" fillId="0" borderId="5" xfId="8" applyNumberFormat="1" applyFont="1" applyFill="1" applyBorder="1" applyAlignment="1" applyProtection="1">
      <alignment horizontal="center" vertical="center" wrapText="1"/>
      <protection locked="0"/>
    </xf>
    <xf numFmtId="170" fontId="10" fillId="5" borderId="44" xfId="8" applyNumberFormat="1" applyFont="1" applyFill="1" applyBorder="1" applyAlignment="1" applyProtection="1">
      <alignment horizontal="center" vertical="center" wrapText="1"/>
    </xf>
    <xf numFmtId="0" fontId="10" fillId="0" borderId="0" xfId="9" applyFont="1" applyAlignment="1" applyProtection="1">
      <alignment horizontal="center"/>
    </xf>
    <xf numFmtId="170" fontId="22" fillId="16" borderId="13" xfId="8" applyNumberFormat="1" applyFont="1" applyFill="1" applyBorder="1" applyAlignment="1" applyProtection="1">
      <alignment horizontal="center" vertical="center" wrapText="1"/>
    </xf>
    <xf numFmtId="0" fontId="1" fillId="12" borderId="0" xfId="0" applyFont="1" applyFill="1" applyBorder="1" applyAlignment="1">
      <alignment vertical="center" wrapText="1"/>
    </xf>
    <xf numFmtId="0" fontId="0" fillId="12" borderId="0" xfId="0" applyFill="1" applyBorder="1" applyAlignment="1">
      <alignment vertical="center" wrapText="1"/>
    </xf>
    <xf numFmtId="0" fontId="0" fillId="12" borderId="45" xfId="0" applyFill="1" applyBorder="1" applyAlignment="1">
      <alignment vertical="center" wrapText="1"/>
    </xf>
    <xf numFmtId="0" fontId="9" fillId="12" borderId="46" xfId="0" applyFont="1" applyFill="1" applyBorder="1" applyAlignment="1">
      <alignment vertical="center" wrapText="1"/>
    </xf>
    <xf numFmtId="0" fontId="0" fillId="12" borderId="46" xfId="0" applyFill="1" applyBorder="1" applyAlignment="1">
      <alignment vertical="center" wrapText="1"/>
    </xf>
    <xf numFmtId="0" fontId="0" fillId="12" borderId="4" xfId="0" applyFill="1" applyBorder="1" applyAlignment="1">
      <alignment vertical="center" wrapText="1"/>
    </xf>
    <xf numFmtId="0" fontId="11" fillId="12" borderId="0" xfId="0" applyFont="1" applyFill="1" applyAlignment="1">
      <alignment horizontal="left" vertical="top" wrapText="1"/>
    </xf>
    <xf numFmtId="0" fontId="9" fillId="12" borderId="47" xfId="0" applyFont="1" applyFill="1" applyBorder="1" applyAlignment="1">
      <alignment vertical="center" wrapText="1"/>
    </xf>
    <xf numFmtId="0" fontId="9" fillId="12" borderId="48" xfId="0" applyFont="1" applyFill="1" applyBorder="1" applyAlignment="1">
      <alignment vertical="center" wrapText="1"/>
    </xf>
    <xf numFmtId="0" fontId="9" fillId="12" borderId="0" xfId="0" applyFont="1" applyFill="1" applyBorder="1" applyAlignment="1">
      <alignment vertical="center" wrapText="1"/>
    </xf>
    <xf numFmtId="0" fontId="2" fillId="0" borderId="49" xfId="0" applyFont="1" applyBorder="1" applyAlignment="1" applyProtection="1">
      <alignment horizontal="left" wrapText="1"/>
    </xf>
    <xf numFmtId="0" fontId="2" fillId="0" borderId="33" xfId="0" applyFont="1" applyBorder="1" applyAlignment="1" applyProtection="1">
      <alignment horizontal="left"/>
    </xf>
    <xf numFmtId="0" fontId="3" fillId="7" borderId="7" xfId="0" applyFont="1" applyFill="1" applyBorder="1" applyAlignment="1" applyProtection="1">
      <alignment horizontal="center" vertical="top" wrapText="1"/>
    </xf>
    <xf numFmtId="0" fontId="3" fillId="7" borderId="48" xfId="0" applyFont="1" applyFill="1" applyBorder="1" applyAlignment="1" applyProtection="1">
      <alignment horizontal="center" vertical="top" wrapText="1"/>
    </xf>
    <xf numFmtId="0" fontId="7" fillId="0" borderId="8"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39" fillId="0" borderId="0" xfId="0" applyFont="1" applyBorder="1" applyAlignment="1" applyProtection="1">
      <alignment horizontal="center" vertical="center"/>
    </xf>
    <xf numFmtId="0" fontId="39" fillId="12" borderId="0" xfId="0" applyFont="1" applyFill="1" applyBorder="1" applyAlignment="1">
      <alignment horizontal="center" vertical="center"/>
    </xf>
    <xf numFmtId="0" fontId="2" fillId="3" borderId="49" xfId="0" applyFont="1" applyFill="1" applyBorder="1" applyAlignment="1">
      <alignment horizontal="center" vertical="top" wrapText="1"/>
    </xf>
    <xf numFmtId="0" fontId="2" fillId="3" borderId="50" xfId="0" applyFont="1" applyFill="1" applyBorder="1" applyAlignment="1">
      <alignment horizontal="center" vertical="top" wrapText="1"/>
    </xf>
    <xf numFmtId="0" fontId="2" fillId="3" borderId="33" xfId="0" applyFont="1" applyFill="1" applyBorder="1" applyAlignment="1">
      <alignment horizontal="center" vertical="top" wrapText="1"/>
    </xf>
    <xf numFmtId="0" fontId="4" fillId="0" borderId="7" xfId="0" applyFont="1" applyBorder="1" applyAlignment="1">
      <alignment horizontal="justify" vertical="top" wrapText="1"/>
    </xf>
    <xf numFmtId="0" fontId="1" fillId="0" borderId="47" xfId="0" applyFont="1" applyBorder="1" applyAlignment="1">
      <alignment wrapText="1"/>
    </xf>
    <xf numFmtId="0" fontId="1" fillId="0" borderId="48" xfId="0" applyFont="1" applyBorder="1" applyAlignment="1">
      <alignment wrapText="1"/>
    </xf>
    <xf numFmtId="0" fontId="4" fillId="0" borderId="8" xfId="0" applyFont="1" applyBorder="1" applyAlignment="1">
      <alignment horizontal="justify" vertical="top" wrapText="1"/>
    </xf>
    <xf numFmtId="0" fontId="4" fillId="0" borderId="0" xfId="0" applyFont="1" applyBorder="1" applyAlignment="1">
      <alignment horizontal="justify" vertical="top" wrapText="1"/>
    </xf>
    <xf numFmtId="0" fontId="4" fillId="0" borderId="45" xfId="0" applyFont="1" applyBorder="1" applyAlignment="1">
      <alignment horizontal="justify" vertical="top" wrapText="1"/>
    </xf>
    <xf numFmtId="0" fontId="4" fillId="0" borderId="47" xfId="0" applyFont="1" applyBorder="1" applyAlignment="1">
      <alignment horizontal="justify" vertical="top" wrapText="1"/>
    </xf>
    <xf numFmtId="0" fontId="4" fillId="0" borderId="48" xfId="0" applyFont="1" applyBorder="1" applyAlignment="1">
      <alignment horizontal="justify" vertical="top" wrapText="1"/>
    </xf>
    <xf numFmtId="0" fontId="4" fillId="0" borderId="49" xfId="0" applyFont="1" applyBorder="1" applyAlignment="1">
      <alignment horizontal="justify" vertical="top" wrapText="1"/>
    </xf>
    <xf numFmtId="0" fontId="4" fillId="0" borderId="50" xfId="0" applyFont="1" applyBorder="1" applyAlignment="1">
      <alignment horizontal="justify" vertical="top" wrapText="1"/>
    </xf>
    <xf numFmtId="0" fontId="4" fillId="0" borderId="33" xfId="0" applyFont="1" applyBorder="1" applyAlignment="1">
      <alignment horizontal="justify" vertical="top" wrapText="1"/>
    </xf>
    <xf numFmtId="0" fontId="3" fillId="2" borderId="11" xfId="0" applyFont="1" applyFill="1" applyBorder="1" applyAlignment="1">
      <alignment horizontal="center" wrapText="1"/>
    </xf>
    <xf numFmtId="0" fontId="3" fillId="2" borderId="51" xfId="0" applyFont="1" applyFill="1" applyBorder="1" applyAlignment="1">
      <alignment horizontal="center" wrapText="1"/>
    </xf>
    <xf numFmtId="0" fontId="16" fillId="0" borderId="5" xfId="0" applyFont="1" applyBorder="1" applyAlignment="1">
      <alignment horizontal="left" vertical="center"/>
    </xf>
    <xf numFmtId="0" fontId="3" fillId="10" borderId="5" xfId="0" applyFont="1" applyFill="1" applyBorder="1" applyAlignment="1">
      <alignment horizontal="center" vertical="center"/>
    </xf>
    <xf numFmtId="0" fontId="3" fillId="2" borderId="52" xfId="0" applyFont="1" applyFill="1" applyBorder="1" applyAlignment="1" applyProtection="1">
      <alignment horizontal="center" vertical="top" wrapText="1"/>
    </xf>
    <xf numFmtId="0" fontId="3" fillId="2" borderId="16" xfId="0" applyFont="1" applyFill="1" applyBorder="1" applyAlignment="1" applyProtection="1">
      <alignment horizontal="center" vertical="top" wrapText="1"/>
    </xf>
    <xf numFmtId="0" fontId="39" fillId="12" borderId="0" xfId="0" applyFont="1" applyFill="1" applyBorder="1" applyAlignment="1" applyProtection="1">
      <alignment horizontal="center" vertical="center"/>
    </xf>
    <xf numFmtId="0" fontId="4" fillId="0" borderId="53" xfId="9" applyFont="1" applyBorder="1" applyAlignment="1" applyProtection="1">
      <alignment horizontal="center" vertical="center" wrapText="1"/>
    </xf>
    <xf numFmtId="0" fontId="4" fillId="0" borderId="40" xfId="9" applyFont="1" applyBorder="1" applyAlignment="1" applyProtection="1">
      <alignment horizontal="center" vertical="center" wrapText="1"/>
    </xf>
    <xf numFmtId="0" fontId="4" fillId="0" borderId="54" xfId="9" applyFont="1" applyBorder="1" applyAlignment="1" applyProtection="1">
      <alignment horizontal="center" vertical="center" wrapText="1"/>
    </xf>
    <xf numFmtId="0" fontId="39" fillId="12" borderId="0" xfId="9" applyFont="1" applyFill="1" applyBorder="1" applyAlignment="1" applyProtection="1">
      <alignment horizontal="center" vertical="center"/>
    </xf>
    <xf numFmtId="0" fontId="53" fillId="2" borderId="36" xfId="9" applyFont="1" applyFill="1" applyBorder="1" applyAlignment="1" applyProtection="1">
      <alignment horizontal="center" vertical="center" wrapText="1"/>
    </xf>
    <xf numFmtId="0" fontId="53" fillId="2" borderId="73" xfId="9" applyFont="1" applyFill="1" applyBorder="1" applyAlignment="1" applyProtection="1">
      <alignment horizontal="center" vertical="center" wrapText="1"/>
    </xf>
    <xf numFmtId="0" fontId="53" fillId="2" borderId="74" xfId="9" applyFont="1" applyFill="1" applyBorder="1" applyAlignment="1" applyProtection="1">
      <alignment horizontal="center" vertical="center" wrapText="1"/>
    </xf>
    <xf numFmtId="0" fontId="7" fillId="3" borderId="40" xfId="9" applyFont="1" applyFill="1" applyBorder="1" applyAlignment="1" applyProtection="1">
      <alignment horizontal="center" vertical="center" wrapText="1"/>
    </xf>
    <xf numFmtId="0" fontId="6" fillId="8" borderId="6" xfId="9" applyFont="1" applyFill="1" applyBorder="1" applyAlignment="1" applyProtection="1">
      <alignment horizontal="center" vertical="center" wrapText="1"/>
    </xf>
    <xf numFmtId="0" fontId="6" fillId="8" borderId="19" xfId="9" applyFont="1" applyFill="1" applyBorder="1" applyAlignment="1" applyProtection="1">
      <alignment horizontal="center" vertical="center" wrapText="1"/>
    </xf>
    <xf numFmtId="168" fontId="10" fillId="12" borderId="11" xfId="9" applyNumberFormat="1" applyFont="1" applyFill="1" applyBorder="1" applyAlignment="1" applyProtection="1">
      <alignment horizontal="center" vertical="center"/>
    </xf>
    <xf numFmtId="168" fontId="10" fillId="12" borderId="51" xfId="9" applyNumberFormat="1" applyFont="1" applyFill="1" applyBorder="1" applyAlignment="1" applyProtection="1">
      <alignment horizontal="center" vertical="center"/>
    </xf>
    <xf numFmtId="168" fontId="10" fillId="12" borderId="27" xfId="9" applyNumberFormat="1" applyFont="1" applyFill="1" applyBorder="1" applyAlignment="1" applyProtection="1">
      <alignment horizontal="center" vertical="center"/>
    </xf>
    <xf numFmtId="0" fontId="7" fillId="0" borderId="0" xfId="9" applyFont="1" applyFill="1" applyAlignment="1" applyProtection="1">
      <alignment horizontal="center" vertical="center" wrapText="1"/>
    </xf>
    <xf numFmtId="0" fontId="10" fillId="16" borderId="5" xfId="9" applyFont="1" applyFill="1" applyBorder="1" applyAlignment="1" applyProtection="1">
      <alignment horizontal="center" vertical="center"/>
    </xf>
    <xf numFmtId="167" fontId="10" fillId="16" borderId="43" xfId="9" applyNumberFormat="1" applyFont="1" applyFill="1" applyBorder="1" applyAlignment="1" applyProtection="1">
      <alignment horizontal="center" vertical="center"/>
    </xf>
    <xf numFmtId="167" fontId="10" fillId="16" borderId="64" xfId="9" applyNumberFormat="1" applyFont="1" applyFill="1" applyBorder="1" applyAlignment="1" applyProtection="1">
      <alignment horizontal="center" vertical="center"/>
    </xf>
    <xf numFmtId="167" fontId="10" fillId="16" borderId="30" xfId="9" applyNumberFormat="1" applyFont="1" applyFill="1" applyBorder="1" applyAlignment="1" applyProtection="1">
      <alignment horizontal="center" vertical="center"/>
    </xf>
    <xf numFmtId="167" fontId="10" fillId="16" borderId="28" xfId="9" applyNumberFormat="1" applyFont="1" applyFill="1" applyBorder="1" applyAlignment="1" applyProtection="1">
      <alignment horizontal="center" vertical="center"/>
    </xf>
    <xf numFmtId="10" fontId="26" fillId="17" borderId="65" xfId="12" applyNumberFormat="1" applyFont="1" applyFill="1" applyBorder="1" applyAlignment="1" applyProtection="1">
      <alignment horizontal="center" vertical="center"/>
    </xf>
    <xf numFmtId="10" fontId="26" fillId="17" borderId="20" xfId="12" applyNumberFormat="1" applyFont="1" applyFill="1" applyBorder="1" applyAlignment="1" applyProtection="1">
      <alignment horizontal="center" vertical="center"/>
    </xf>
    <xf numFmtId="0" fontId="7" fillId="12" borderId="9" xfId="9" applyFont="1" applyFill="1" applyBorder="1" applyAlignment="1" applyProtection="1">
      <alignment horizontal="center" vertical="center"/>
    </xf>
    <xf numFmtId="0" fontId="7" fillId="12" borderId="4" xfId="9" applyFont="1" applyFill="1" applyBorder="1" applyAlignment="1" applyProtection="1">
      <alignment horizontal="center" vertical="center"/>
    </xf>
    <xf numFmtId="0" fontId="2" fillId="12" borderId="0" xfId="9" applyFont="1" applyFill="1" applyBorder="1" applyAlignment="1" applyProtection="1">
      <alignment horizontal="center" vertical="center"/>
    </xf>
    <xf numFmtId="168" fontId="7" fillId="17" borderId="37" xfId="9" applyNumberFormat="1" applyFont="1" applyFill="1" applyBorder="1" applyAlignment="1" applyProtection="1">
      <alignment horizontal="center" vertical="center"/>
    </xf>
    <xf numFmtId="168" fontId="7" fillId="17" borderId="57" xfId="9" applyNumberFormat="1" applyFont="1" applyFill="1" applyBorder="1" applyAlignment="1" applyProtection="1">
      <alignment horizontal="center" vertical="center"/>
    </xf>
    <xf numFmtId="168" fontId="26" fillId="22" borderId="25" xfId="9" applyNumberFormat="1" applyFont="1" applyFill="1" applyBorder="1" applyAlignment="1" applyProtection="1">
      <alignment horizontal="center" vertical="center"/>
    </xf>
    <xf numFmtId="168" fontId="26" fillId="22" borderId="5" xfId="9" applyNumberFormat="1" applyFont="1" applyFill="1" applyBorder="1" applyAlignment="1" applyProtection="1">
      <alignment horizontal="center" vertical="center"/>
    </xf>
    <xf numFmtId="168" fontId="7" fillId="17" borderId="63" xfId="9" applyNumberFormat="1" applyFont="1" applyFill="1" applyBorder="1" applyAlignment="1" applyProtection="1">
      <alignment horizontal="center" vertical="center"/>
    </xf>
    <xf numFmtId="168" fontId="7" fillId="17" borderId="55" xfId="9" applyNumberFormat="1" applyFont="1" applyFill="1" applyBorder="1" applyAlignment="1" applyProtection="1">
      <alignment horizontal="center" vertical="center"/>
    </xf>
    <xf numFmtId="168" fontId="7" fillId="17" borderId="64" xfId="9" applyNumberFormat="1" applyFont="1" applyFill="1" applyBorder="1" applyAlignment="1" applyProtection="1">
      <alignment horizontal="center" vertical="center"/>
    </xf>
    <xf numFmtId="10" fontId="26" fillId="17" borderId="25" xfId="12" applyNumberFormat="1" applyFont="1" applyFill="1" applyBorder="1" applyAlignment="1" applyProtection="1">
      <alignment horizontal="center" vertical="center"/>
    </xf>
    <xf numFmtId="10" fontId="26" fillId="17" borderId="26" xfId="12" applyNumberFormat="1" applyFont="1" applyFill="1" applyBorder="1" applyAlignment="1" applyProtection="1">
      <alignment horizontal="center" vertical="center"/>
    </xf>
    <xf numFmtId="168" fontId="26" fillId="22" borderId="57" xfId="9" applyNumberFormat="1" applyFont="1" applyFill="1" applyBorder="1" applyAlignment="1" applyProtection="1">
      <alignment horizontal="center" vertical="center"/>
    </xf>
    <xf numFmtId="168" fontId="26" fillId="22" borderId="21" xfId="9" applyNumberFormat="1" applyFont="1" applyFill="1" applyBorder="1" applyAlignment="1" applyProtection="1">
      <alignment horizontal="center" vertical="center"/>
    </xf>
    <xf numFmtId="168" fontId="26" fillId="22" borderId="40" xfId="9" applyNumberFormat="1" applyFont="1" applyFill="1" applyBorder="1" applyAlignment="1" applyProtection="1">
      <alignment horizontal="center" vertical="center"/>
    </xf>
    <xf numFmtId="168" fontId="26" fillId="22" borderId="58" xfId="9" applyNumberFormat="1" applyFont="1" applyFill="1" applyBorder="1" applyAlignment="1" applyProtection="1">
      <alignment horizontal="center" vertical="center"/>
    </xf>
    <xf numFmtId="168" fontId="26" fillId="22" borderId="19" xfId="9" applyNumberFormat="1" applyFont="1" applyFill="1" applyBorder="1" applyAlignment="1" applyProtection="1">
      <alignment horizontal="center" vertical="center"/>
    </xf>
    <xf numFmtId="168" fontId="26" fillId="22" borderId="41" xfId="9" applyNumberFormat="1" applyFont="1" applyFill="1" applyBorder="1" applyAlignment="1" applyProtection="1">
      <alignment horizontal="center" vertical="center"/>
    </xf>
    <xf numFmtId="168" fontId="26" fillId="22" borderId="17" xfId="9" applyNumberFormat="1" applyFont="1" applyFill="1" applyBorder="1" applyAlignment="1" applyProtection="1">
      <alignment horizontal="center" vertical="center"/>
    </xf>
    <xf numFmtId="0" fontId="6" fillId="6" borderId="29" xfId="0" applyFont="1" applyFill="1" applyBorder="1" applyAlignment="1" applyProtection="1">
      <alignment horizontal="center" vertical="center" wrapText="1"/>
    </xf>
    <xf numFmtId="0" fontId="6" fillId="6" borderId="16" xfId="0" applyFont="1" applyFill="1" applyBorder="1" applyAlignment="1" applyProtection="1">
      <alignment horizontal="center" vertical="center" wrapText="1"/>
    </xf>
    <xf numFmtId="0" fontId="6" fillId="6" borderId="52" xfId="0" applyFont="1" applyFill="1" applyBorder="1" applyAlignment="1" applyProtection="1">
      <alignment horizontal="center" vertical="center" wrapText="1"/>
    </xf>
    <xf numFmtId="0" fontId="6" fillId="6" borderId="14" xfId="0" applyFont="1" applyFill="1" applyBorder="1" applyAlignment="1" applyProtection="1">
      <alignment horizontal="center" vertical="center" wrapText="1"/>
    </xf>
    <xf numFmtId="168" fontId="26" fillId="22" borderId="6" xfId="9" applyNumberFormat="1" applyFont="1" applyFill="1" applyBorder="1" applyAlignment="1" applyProtection="1">
      <alignment horizontal="center" vertical="center"/>
    </xf>
    <xf numFmtId="168" fontId="26" fillId="22" borderId="44" xfId="9" applyNumberFormat="1" applyFont="1" applyFill="1" applyBorder="1" applyAlignment="1" applyProtection="1">
      <alignment horizontal="center" vertical="center"/>
    </xf>
    <xf numFmtId="168" fontId="26" fillId="22" borderId="12" xfId="9" applyNumberFormat="1" applyFont="1" applyFill="1" applyBorder="1" applyAlignment="1" applyProtection="1">
      <alignment horizontal="center" vertical="center"/>
    </xf>
    <xf numFmtId="0" fontId="49" fillId="19" borderId="8" xfId="9" applyFont="1" applyFill="1" applyBorder="1" applyAlignment="1" applyProtection="1">
      <alignment horizontal="center" vertical="center" wrapText="1"/>
    </xf>
    <xf numFmtId="168" fontId="26" fillId="22" borderId="27" xfId="9" applyNumberFormat="1" applyFont="1" applyFill="1" applyBorder="1" applyAlignment="1" applyProtection="1">
      <alignment horizontal="center" vertical="center"/>
    </xf>
    <xf numFmtId="0" fontId="4" fillId="0" borderId="36" xfId="9" applyFont="1" applyBorder="1" applyAlignment="1" applyProtection="1">
      <alignment horizontal="center" vertical="center" wrapText="1"/>
      <protection locked="0"/>
    </xf>
    <xf numFmtId="0" fontId="4" fillId="0" borderId="37" xfId="9" applyFont="1" applyBorder="1" applyAlignment="1" applyProtection="1">
      <alignment horizontal="center" vertical="center" wrapText="1"/>
      <protection locked="0"/>
    </xf>
    <xf numFmtId="0" fontId="4" fillId="0" borderId="38" xfId="9" applyFont="1" applyBorder="1" applyAlignment="1" applyProtection="1">
      <alignment horizontal="center" vertical="center" wrapText="1"/>
      <protection locked="0"/>
    </xf>
    <xf numFmtId="168" fontId="26" fillId="18" borderId="16" xfId="9" applyNumberFormat="1" applyFont="1" applyFill="1" applyBorder="1" applyAlignment="1" applyProtection="1">
      <alignment horizontal="center" vertical="center"/>
    </xf>
    <xf numFmtId="168" fontId="26" fillId="18" borderId="26" xfId="9" applyNumberFormat="1" applyFont="1" applyFill="1" applyBorder="1" applyAlignment="1" applyProtection="1">
      <alignment horizontal="center" vertical="center"/>
    </xf>
    <xf numFmtId="168" fontId="26" fillId="18" borderId="20" xfId="9" applyNumberFormat="1" applyFont="1" applyFill="1" applyBorder="1" applyAlignment="1" applyProtection="1">
      <alignment horizontal="center" vertical="center"/>
    </xf>
    <xf numFmtId="0" fontId="4" fillId="0" borderId="58" xfId="9" applyFont="1" applyBorder="1" applyAlignment="1" applyProtection="1">
      <alignment horizontal="center" vertical="center" wrapText="1"/>
      <protection locked="0"/>
    </xf>
    <xf numFmtId="0" fontId="4" fillId="0" borderId="25" xfId="9" applyFont="1" applyBorder="1" applyAlignment="1" applyProtection="1">
      <alignment horizontal="center" vertical="center" wrapText="1"/>
      <protection locked="0"/>
    </xf>
    <xf numFmtId="0" fontId="4" fillId="0" borderId="21" xfId="9" applyFont="1" applyBorder="1" applyAlignment="1" applyProtection="1">
      <alignment horizontal="center" vertical="center" wrapText="1"/>
      <protection locked="0"/>
    </xf>
    <xf numFmtId="3" fontId="4" fillId="0" borderId="12" xfId="4" applyNumberFormat="1" applyFont="1" applyBorder="1" applyAlignment="1" applyProtection="1">
      <alignment horizontal="center" vertical="center"/>
      <protection locked="0"/>
    </xf>
    <xf numFmtId="3" fontId="4" fillId="0" borderId="5" xfId="4" applyNumberFormat="1" applyFont="1" applyBorder="1" applyAlignment="1" applyProtection="1">
      <alignment horizontal="center" vertical="center"/>
      <protection locked="0"/>
    </xf>
    <xf numFmtId="3" fontId="4" fillId="0" borderId="6" xfId="4" applyNumberFormat="1" applyFont="1" applyBorder="1" applyAlignment="1" applyProtection="1">
      <alignment horizontal="center" vertical="center"/>
      <protection locked="0"/>
    </xf>
    <xf numFmtId="168" fontId="26" fillId="18" borderId="17" xfId="9" applyNumberFormat="1" applyFont="1" applyFill="1" applyBorder="1" applyAlignment="1" applyProtection="1">
      <alignment horizontal="center" vertical="center"/>
    </xf>
    <xf numFmtId="168" fontId="26" fillId="18" borderId="19" xfId="9" applyNumberFormat="1" applyFont="1" applyFill="1" applyBorder="1" applyAlignment="1" applyProtection="1">
      <alignment horizontal="center" vertical="center"/>
    </xf>
    <xf numFmtId="0" fontId="4" fillId="0" borderId="42" xfId="9" applyFont="1" applyBorder="1" applyAlignment="1" applyProtection="1">
      <alignment horizontal="center" vertical="center" wrapText="1"/>
      <protection locked="0"/>
    </xf>
    <xf numFmtId="3" fontId="4" fillId="0" borderId="14" xfId="4" applyNumberFormat="1" applyFont="1" applyBorder="1" applyAlignment="1" applyProtection="1">
      <alignment horizontal="center" vertical="center"/>
      <protection locked="0"/>
    </xf>
    <xf numFmtId="3" fontId="4" fillId="0" borderId="13" xfId="4" applyNumberFormat="1" applyFont="1" applyBorder="1" applyAlignment="1" applyProtection="1">
      <alignment horizontal="center" vertical="center"/>
      <protection locked="0"/>
    </xf>
    <xf numFmtId="167" fontId="10" fillId="13" borderId="61" xfId="9" applyNumberFormat="1" applyFont="1" applyFill="1" applyBorder="1" applyAlignment="1" applyProtection="1">
      <alignment horizontal="center" vertical="center"/>
    </xf>
    <xf numFmtId="167" fontId="10" fillId="13" borderId="33" xfId="9" applyNumberFormat="1" applyFont="1" applyFill="1" applyBorder="1" applyAlignment="1" applyProtection="1">
      <alignment horizontal="center" vertical="center"/>
    </xf>
    <xf numFmtId="0" fontId="7" fillId="13" borderId="49" xfId="9" applyFont="1" applyFill="1" applyBorder="1" applyAlignment="1" applyProtection="1">
      <alignment horizontal="center" vertical="center"/>
    </xf>
    <xf numFmtId="0" fontId="7" fillId="13" borderId="50" xfId="9" applyFont="1" applyFill="1" applyBorder="1" applyAlignment="1" applyProtection="1">
      <alignment horizontal="center" vertical="center"/>
    </xf>
    <xf numFmtId="0" fontId="7" fillId="13" borderId="62" xfId="9" applyFont="1" applyFill="1" applyBorder="1" applyAlignment="1" applyProtection="1">
      <alignment horizontal="center" vertical="center"/>
    </xf>
    <xf numFmtId="0" fontId="4" fillId="0" borderId="52" xfId="9" applyFont="1" applyBorder="1" applyAlignment="1" applyProtection="1">
      <alignment horizontal="center" vertical="center" wrapText="1"/>
      <protection locked="0"/>
    </xf>
    <xf numFmtId="0" fontId="6" fillId="9" borderId="25" xfId="9" applyFont="1" applyFill="1" applyBorder="1" applyAlignment="1" applyProtection="1">
      <alignment horizontal="center" vertical="center" wrapText="1"/>
    </xf>
    <xf numFmtId="0" fontId="6" fillId="9" borderId="21" xfId="9" applyFont="1" applyFill="1" applyBorder="1" applyAlignment="1" applyProtection="1">
      <alignment horizontal="center" vertical="center" wrapText="1"/>
    </xf>
    <xf numFmtId="0" fontId="23" fillId="8" borderId="45" xfId="9" applyFont="1" applyFill="1" applyBorder="1" applyAlignment="1" applyProtection="1">
      <alignment horizontal="center" vertical="center" wrapText="1"/>
    </xf>
    <xf numFmtId="0" fontId="23" fillId="8" borderId="4" xfId="9" applyFont="1" applyFill="1" applyBorder="1" applyAlignment="1" applyProtection="1">
      <alignment horizontal="center" vertical="center" wrapText="1"/>
    </xf>
    <xf numFmtId="0" fontId="4" fillId="0" borderId="34" xfId="9" applyFont="1" applyBorder="1" applyAlignment="1" applyProtection="1">
      <alignment horizontal="center" vertical="center" wrapText="1"/>
      <protection locked="0"/>
    </xf>
    <xf numFmtId="0" fontId="4" fillId="0" borderId="35" xfId="9" applyFont="1" applyBorder="1" applyAlignment="1" applyProtection="1">
      <alignment horizontal="center" vertical="center" wrapText="1"/>
      <protection locked="0"/>
    </xf>
    <xf numFmtId="0" fontId="4" fillId="0" borderId="39" xfId="9" applyFont="1" applyBorder="1" applyAlignment="1" applyProtection="1">
      <alignment horizontal="center" vertical="center" wrapText="1"/>
      <protection locked="0"/>
    </xf>
    <xf numFmtId="0" fontId="6" fillId="9" borderId="5" xfId="9" applyFont="1" applyFill="1" applyBorder="1" applyAlignment="1" applyProtection="1">
      <alignment horizontal="center" vertical="center" wrapText="1"/>
    </xf>
    <xf numFmtId="0" fontId="6" fillId="9" borderId="6" xfId="9" applyFont="1" applyFill="1" applyBorder="1" applyAlignment="1" applyProtection="1">
      <alignment horizontal="center" vertical="center" wrapText="1"/>
    </xf>
    <xf numFmtId="0" fontId="23" fillId="8" borderId="55" xfId="9" applyFont="1" applyFill="1" applyBorder="1" applyAlignment="1" applyProtection="1">
      <alignment horizontal="center" vertical="center" wrapText="1"/>
    </xf>
    <xf numFmtId="167" fontId="10" fillId="13" borderId="59" xfId="9" applyNumberFormat="1" applyFont="1" applyFill="1" applyBorder="1" applyAlignment="1" applyProtection="1">
      <alignment horizontal="center" vertical="center"/>
    </xf>
    <xf numFmtId="167" fontId="10" fillId="13" borderId="4" xfId="9" applyNumberFormat="1" applyFont="1" applyFill="1" applyBorder="1" applyAlignment="1" applyProtection="1">
      <alignment horizontal="center" vertical="center"/>
    </xf>
    <xf numFmtId="0" fontId="7" fillId="13" borderId="9" xfId="9" applyFont="1" applyFill="1" applyBorder="1" applyAlignment="1" applyProtection="1">
      <alignment horizontal="center" vertical="center"/>
    </xf>
    <xf numFmtId="0" fontId="7" fillId="13" borderId="46" xfId="9" applyFont="1" applyFill="1" applyBorder="1" applyAlignment="1" applyProtection="1">
      <alignment horizontal="center" vertical="center"/>
    </xf>
    <xf numFmtId="0" fontId="7" fillId="13" borderId="60" xfId="9" applyFont="1" applyFill="1" applyBorder="1" applyAlignment="1" applyProtection="1">
      <alignment horizontal="center" vertical="center"/>
    </xf>
    <xf numFmtId="0" fontId="6" fillId="9" borderId="11" xfId="9" applyFont="1" applyFill="1" applyBorder="1" applyAlignment="1" applyProtection="1">
      <alignment horizontal="center" vertical="center" wrapText="1"/>
    </xf>
    <xf numFmtId="0" fontId="6" fillId="9" borderId="43" xfId="9" applyFont="1" applyFill="1" applyBorder="1" applyAlignment="1" applyProtection="1">
      <alignment horizontal="center" vertical="center" wrapText="1"/>
    </xf>
    <xf numFmtId="168" fontId="26" fillId="22" borderId="18" xfId="9" applyNumberFormat="1" applyFont="1" applyFill="1" applyBorder="1" applyAlignment="1" applyProtection="1">
      <alignment horizontal="center" vertical="center"/>
    </xf>
    <xf numFmtId="168" fontId="26" fillId="22" borderId="54" xfId="9" applyNumberFormat="1" applyFont="1" applyFill="1" applyBorder="1" applyAlignment="1" applyProtection="1">
      <alignment horizontal="center" vertical="center"/>
    </xf>
    <xf numFmtId="168" fontId="26" fillId="22" borderId="15" xfId="9" applyNumberFormat="1" applyFont="1" applyFill="1" applyBorder="1" applyAlignment="1" applyProtection="1">
      <alignment horizontal="center" vertical="center"/>
    </xf>
    <xf numFmtId="0" fontId="3" fillId="9" borderId="52" xfId="9" applyFont="1" applyFill="1" applyBorder="1" applyAlignment="1" applyProtection="1">
      <alignment horizontal="center" vertical="center"/>
    </xf>
    <xf numFmtId="0" fontId="3" fillId="9" borderId="14" xfId="9" applyFont="1" applyFill="1" applyBorder="1" applyAlignment="1" applyProtection="1">
      <alignment horizontal="center" vertical="center"/>
    </xf>
    <xf numFmtId="0" fontId="3" fillId="9" borderId="16" xfId="9" applyFont="1" applyFill="1" applyBorder="1" applyAlignment="1" applyProtection="1">
      <alignment horizontal="center" vertical="center"/>
    </xf>
    <xf numFmtId="0" fontId="54" fillId="2" borderId="5" xfId="9" applyFont="1" applyFill="1" applyBorder="1" applyAlignment="1" applyProtection="1">
      <alignment horizontal="center" vertical="center" wrapText="1"/>
    </xf>
    <xf numFmtId="0" fontId="54" fillId="2" borderId="6" xfId="9" applyFont="1" applyFill="1" applyBorder="1" applyAlignment="1" applyProtection="1">
      <alignment horizontal="center" vertical="center" wrapText="1"/>
    </xf>
    <xf numFmtId="0" fontId="3" fillId="6" borderId="56" xfId="0" applyFont="1" applyFill="1" applyBorder="1" applyAlignment="1" applyProtection="1">
      <alignment horizontal="center" vertical="center" wrapText="1"/>
    </xf>
    <xf numFmtId="0" fontId="3" fillId="6" borderId="44" xfId="0" applyFont="1" applyFill="1" applyBorder="1" applyAlignment="1" applyProtection="1">
      <alignment horizontal="center" vertical="center" wrapText="1"/>
    </xf>
    <xf numFmtId="0" fontId="7" fillId="16" borderId="38" xfId="9" applyNumberFormat="1" applyFont="1" applyFill="1" applyBorder="1" applyAlignment="1" applyProtection="1">
      <alignment horizontal="center" vertical="center" wrapText="1"/>
    </xf>
    <xf numFmtId="0" fontId="7" fillId="16" borderId="65" xfId="9" applyNumberFormat="1" applyFont="1" applyFill="1" applyBorder="1" applyAlignment="1" applyProtection="1">
      <alignment horizontal="center" vertical="center" wrapText="1"/>
    </xf>
    <xf numFmtId="0" fontId="7" fillId="16" borderId="63" xfId="9" applyNumberFormat="1" applyFont="1" applyFill="1" applyBorder="1" applyAlignment="1" applyProtection="1">
      <alignment horizontal="center" vertical="center" wrapText="1"/>
    </xf>
    <xf numFmtId="0" fontId="7" fillId="16" borderId="22" xfId="9" applyNumberFormat="1" applyFont="1" applyFill="1" applyBorder="1" applyAlignment="1" applyProtection="1">
      <alignment horizontal="center" vertical="center" wrapText="1"/>
    </xf>
    <xf numFmtId="170" fontId="2" fillId="16" borderId="70" xfId="8" applyNumberFormat="1" applyFont="1" applyFill="1" applyBorder="1" applyAlignment="1" applyProtection="1">
      <alignment horizontal="center" vertical="center" wrapText="1"/>
    </xf>
    <xf numFmtId="170" fontId="2" fillId="16" borderId="65" xfId="8" applyNumberFormat="1" applyFont="1" applyFill="1" applyBorder="1" applyAlignment="1" applyProtection="1">
      <alignment horizontal="center" vertical="center" wrapText="1"/>
    </xf>
    <xf numFmtId="170" fontId="2" fillId="16" borderId="71" xfId="8" applyNumberFormat="1" applyFont="1" applyFill="1" applyBorder="1" applyAlignment="1" applyProtection="1">
      <alignment horizontal="center" vertical="center" wrapText="1"/>
    </xf>
    <xf numFmtId="170" fontId="2" fillId="16" borderId="64" xfId="8" applyNumberFormat="1" applyFont="1" applyFill="1" applyBorder="1" applyAlignment="1" applyProtection="1">
      <alignment horizontal="center" vertical="center" wrapText="1"/>
    </xf>
    <xf numFmtId="170" fontId="2" fillId="16" borderId="22" xfId="8" applyNumberFormat="1" applyFont="1" applyFill="1" applyBorder="1" applyAlignment="1" applyProtection="1">
      <alignment horizontal="center" vertical="center" wrapText="1"/>
    </xf>
    <xf numFmtId="0" fontId="30" fillId="16" borderId="70" xfId="9" applyFont="1" applyFill="1" applyBorder="1" applyAlignment="1" applyProtection="1">
      <alignment horizontal="center" vertical="center" wrapText="1"/>
    </xf>
    <xf numFmtId="0" fontId="30" fillId="16" borderId="72" xfId="9" applyFont="1" applyFill="1" applyBorder="1" applyAlignment="1" applyProtection="1">
      <alignment horizontal="center" vertical="center" wrapText="1"/>
    </xf>
    <xf numFmtId="170" fontId="2" fillId="16" borderId="72" xfId="8" applyNumberFormat="1" applyFont="1" applyFill="1" applyBorder="1" applyAlignment="1" applyProtection="1">
      <alignment horizontal="center" vertical="center" wrapText="1"/>
    </xf>
    <xf numFmtId="170" fontId="10" fillId="4" borderId="11" xfId="8" applyNumberFormat="1" applyFont="1" applyFill="1" applyBorder="1" applyAlignment="1" applyProtection="1">
      <alignment horizontal="center" vertical="center" wrapText="1"/>
    </xf>
    <xf numFmtId="170" fontId="10" fillId="4" borderId="27" xfId="8" applyNumberFormat="1" applyFont="1" applyFill="1" applyBorder="1" applyAlignment="1" applyProtection="1">
      <alignment horizontal="center" vertical="center" wrapText="1"/>
    </xf>
    <xf numFmtId="170" fontId="10" fillId="4" borderId="57" xfId="8" applyNumberFormat="1" applyFont="1" applyFill="1" applyBorder="1" applyAlignment="1" applyProtection="1">
      <alignment horizontal="center" vertical="center" wrapText="1"/>
    </xf>
    <xf numFmtId="0" fontId="7" fillId="18" borderId="21" xfId="9" applyFont="1" applyFill="1" applyBorder="1" applyAlignment="1" applyProtection="1">
      <alignment horizontal="center" vertical="center" wrapText="1"/>
    </xf>
    <xf numFmtId="0" fontId="7" fillId="18" borderId="40" xfId="9" applyFont="1" applyFill="1" applyBorder="1" applyAlignment="1" applyProtection="1">
      <alignment horizontal="center" vertical="center" wrapText="1"/>
    </xf>
    <xf numFmtId="0" fontId="7" fillId="18" borderId="58" xfId="9" applyFont="1" applyFill="1" applyBorder="1" applyAlignment="1" applyProtection="1">
      <alignment horizontal="center" vertical="center" wrapText="1"/>
    </xf>
    <xf numFmtId="0" fontId="7" fillId="18" borderId="6" xfId="9" applyFont="1" applyFill="1" applyBorder="1" applyAlignment="1" applyProtection="1">
      <alignment horizontal="center" vertical="center" wrapText="1"/>
      <protection locked="0"/>
    </xf>
    <xf numFmtId="0" fontId="7" fillId="18" borderId="44" xfId="9" applyFont="1" applyFill="1" applyBorder="1" applyAlignment="1" applyProtection="1">
      <alignment horizontal="center" vertical="center" wrapText="1"/>
      <protection locked="0"/>
    </xf>
    <xf numFmtId="0" fontId="7" fillId="18" borderId="12" xfId="9" applyFont="1" applyFill="1" applyBorder="1" applyAlignment="1" applyProtection="1">
      <alignment horizontal="center" vertical="center" wrapText="1"/>
      <protection locked="0"/>
    </xf>
    <xf numFmtId="170" fontId="32" fillId="13" borderId="61" xfId="8" applyNumberFormat="1" applyFont="1" applyFill="1" applyBorder="1" applyAlignment="1" applyProtection="1">
      <alignment horizontal="center" vertical="center" wrapText="1"/>
    </xf>
    <xf numFmtId="170" fontId="32" fillId="13" borderId="62" xfId="8" applyNumberFormat="1" applyFont="1" applyFill="1" applyBorder="1" applyAlignment="1" applyProtection="1">
      <alignment horizontal="center" vertical="center" wrapText="1"/>
    </xf>
    <xf numFmtId="170" fontId="32" fillId="13" borderId="33" xfId="8" applyNumberFormat="1" applyFont="1" applyFill="1" applyBorder="1" applyAlignment="1" applyProtection="1">
      <alignment horizontal="center" vertical="center" wrapText="1"/>
    </xf>
    <xf numFmtId="170" fontId="10" fillId="4" borderId="55" xfId="8" applyNumberFormat="1" applyFont="1" applyFill="1" applyBorder="1" applyAlignment="1" applyProtection="1">
      <alignment horizontal="center" vertical="center" wrapText="1"/>
    </xf>
    <xf numFmtId="0" fontId="11" fillId="13" borderId="49" xfId="9" applyFont="1" applyFill="1" applyBorder="1" applyAlignment="1" applyProtection="1">
      <alignment horizontal="center" vertical="center" wrapText="1"/>
    </xf>
    <xf numFmtId="0" fontId="11" fillId="13" borderId="62" xfId="9" applyFont="1" applyFill="1" applyBorder="1" applyAlignment="1" applyProtection="1">
      <alignment horizontal="center" vertical="center" wrapText="1"/>
    </xf>
    <xf numFmtId="0" fontId="11" fillId="13" borderId="61" xfId="9" applyFont="1" applyFill="1" applyBorder="1" applyAlignment="1" applyProtection="1">
      <alignment horizontal="center" vertical="center" wrapText="1"/>
    </xf>
    <xf numFmtId="0" fontId="11" fillId="13" borderId="50" xfId="9" applyFont="1" applyFill="1" applyBorder="1" applyAlignment="1" applyProtection="1">
      <alignment horizontal="center" vertical="center" wrapText="1"/>
    </xf>
    <xf numFmtId="170" fontId="32" fillId="13" borderId="50" xfId="8" applyNumberFormat="1" applyFont="1" applyFill="1" applyBorder="1" applyAlignment="1" applyProtection="1">
      <alignment horizontal="center" vertical="center" wrapText="1"/>
    </xf>
    <xf numFmtId="0" fontId="29" fillId="2" borderId="43" xfId="9" applyFont="1" applyFill="1" applyBorder="1" applyAlignment="1" applyProtection="1">
      <alignment horizontal="center" vertical="center" wrapText="1"/>
    </xf>
    <xf numFmtId="0" fontId="29" fillId="2" borderId="64" xfId="9" applyFont="1" applyFill="1" applyBorder="1" applyAlignment="1" applyProtection="1">
      <alignment horizontal="center" vertical="center" wrapText="1"/>
    </xf>
    <xf numFmtId="0" fontId="10" fillId="16" borderId="36" xfId="9" applyFont="1" applyFill="1" applyBorder="1" applyAlignment="1" applyProtection="1">
      <alignment horizontal="center" vertical="center" wrapText="1"/>
    </xf>
    <xf numFmtId="0" fontId="10" fillId="16" borderId="38" xfId="9" applyFont="1" applyFill="1" applyBorder="1" applyAlignment="1" applyProtection="1">
      <alignment horizontal="center" vertical="center" wrapText="1"/>
    </xf>
    <xf numFmtId="0" fontId="10" fillId="16" borderId="66" xfId="9" applyFont="1" applyFill="1" applyBorder="1" applyAlignment="1" applyProtection="1">
      <alignment horizontal="center" vertical="center" wrapText="1"/>
    </xf>
    <xf numFmtId="0" fontId="10" fillId="16" borderId="18" xfId="9" applyFont="1" applyFill="1" applyBorder="1" applyAlignment="1" applyProtection="1">
      <alignment horizontal="center" vertical="center" wrapText="1"/>
    </xf>
    <xf numFmtId="0" fontId="10" fillId="16" borderId="23" xfId="9" applyFont="1" applyFill="1" applyBorder="1" applyAlignment="1" applyProtection="1">
      <alignment horizontal="center" vertical="center" wrapText="1"/>
    </xf>
    <xf numFmtId="0" fontId="10" fillId="16" borderId="50" xfId="9" applyFont="1" applyFill="1" applyBorder="1" applyAlignment="1" applyProtection="1">
      <alignment horizontal="center" vertical="center" wrapText="1"/>
    </xf>
    <xf numFmtId="0" fontId="10" fillId="16" borderId="67" xfId="9" applyFont="1" applyFill="1" applyBorder="1" applyAlignment="1" applyProtection="1">
      <alignment horizontal="center" vertical="center" wrapText="1"/>
    </xf>
    <xf numFmtId="0" fontId="10" fillId="16" borderId="52" xfId="9" applyFont="1" applyFill="1" applyBorder="1" applyAlignment="1" applyProtection="1">
      <alignment horizontal="center" vertical="center" wrapText="1"/>
    </xf>
    <xf numFmtId="0" fontId="10" fillId="16" borderId="14" xfId="9" applyFont="1" applyFill="1" applyBorder="1" applyAlignment="1" applyProtection="1">
      <alignment horizontal="center" vertical="center" wrapText="1"/>
    </xf>
    <xf numFmtId="0" fontId="10" fillId="16" borderId="16" xfId="9" applyFont="1" applyFill="1" applyBorder="1" applyAlignment="1" applyProtection="1">
      <alignment horizontal="center" vertical="center" wrapText="1"/>
    </xf>
    <xf numFmtId="0" fontId="7" fillId="18" borderId="53" xfId="9" applyFont="1" applyFill="1" applyBorder="1" applyAlignment="1" applyProtection="1">
      <alignment horizontal="center" vertical="center" wrapText="1"/>
    </xf>
    <xf numFmtId="0" fontId="7" fillId="18" borderId="68" xfId="9" applyFont="1" applyFill="1" applyBorder="1" applyAlignment="1" applyProtection="1">
      <alignment horizontal="center" vertical="center" wrapText="1"/>
      <protection locked="0"/>
    </xf>
    <xf numFmtId="0" fontId="7" fillId="18" borderId="11" xfId="9" applyFont="1" applyFill="1" applyBorder="1" applyAlignment="1" applyProtection="1">
      <alignment horizontal="center" vertical="center" wrapText="1"/>
      <protection locked="0"/>
    </xf>
    <xf numFmtId="0" fontId="30" fillId="12" borderId="30" xfId="9" applyFont="1" applyFill="1" applyBorder="1" applyAlignment="1" applyProtection="1">
      <alignment horizontal="center" vertical="center" wrapText="1"/>
    </xf>
    <xf numFmtId="0" fontId="30" fillId="12" borderId="28" xfId="9" applyFont="1" applyFill="1" applyBorder="1" applyAlignment="1" applyProtection="1">
      <alignment horizontal="center" vertical="center" wrapText="1"/>
    </xf>
    <xf numFmtId="0" fontId="30" fillId="12" borderId="69" xfId="9" applyFont="1" applyFill="1" applyBorder="1" applyAlignment="1" applyProtection="1">
      <alignment horizontal="center" vertical="center" wrapText="1"/>
    </xf>
    <xf numFmtId="0" fontId="7" fillId="18" borderId="32" xfId="9" applyFont="1" applyFill="1" applyBorder="1" applyAlignment="1" applyProtection="1">
      <alignment horizontal="center" vertical="center" wrapText="1"/>
      <protection locked="0"/>
    </xf>
    <xf numFmtId="0" fontId="2" fillId="11" borderId="31" xfId="0" applyFont="1" applyFill="1" applyBorder="1" applyAlignment="1">
      <alignment horizontal="center"/>
    </xf>
    <xf numFmtId="0" fontId="2" fillId="11" borderId="0" xfId="0" applyFont="1" applyFill="1" applyBorder="1" applyAlignment="1">
      <alignment horizontal="center"/>
    </xf>
    <xf numFmtId="0" fontId="3" fillId="10" borderId="5" xfId="0" applyFont="1" applyFill="1" applyBorder="1" applyAlignment="1" applyProtection="1">
      <alignment horizontal="center" vertical="center" wrapText="1"/>
    </xf>
    <xf numFmtId="0" fontId="16" fillId="0" borderId="0" xfId="0" applyFont="1" applyAlignment="1" applyProtection="1">
      <alignment horizontal="center" vertical="center"/>
    </xf>
    <xf numFmtId="0" fontId="38" fillId="20" borderId="5" xfId="0" applyFont="1" applyFill="1" applyBorder="1" applyAlignment="1" applyProtection="1">
      <alignment horizontal="center" vertical="center" wrapText="1"/>
    </xf>
    <xf numFmtId="0" fontId="3" fillId="10" borderId="5" xfId="0" applyFont="1" applyFill="1" applyBorder="1" applyAlignment="1" applyProtection="1">
      <alignment horizontal="center" vertical="center"/>
    </xf>
    <xf numFmtId="0" fontId="38" fillId="20" borderId="11" xfId="0" applyFont="1" applyFill="1" applyBorder="1" applyAlignment="1" applyProtection="1">
      <alignment horizontal="center" vertical="center"/>
    </xf>
    <xf numFmtId="0" fontId="38" fillId="20" borderId="51" xfId="0" applyFont="1" applyFill="1" applyBorder="1" applyAlignment="1" applyProtection="1">
      <alignment horizontal="center" vertical="center"/>
    </xf>
    <xf numFmtId="0" fontId="50" fillId="0" borderId="23" xfId="0" applyFont="1" applyBorder="1" applyAlignment="1">
      <alignment horizontal="right"/>
    </xf>
    <xf numFmtId="0" fontId="50" fillId="0" borderId="67" xfId="0" applyFont="1" applyBorder="1" applyAlignment="1">
      <alignment horizontal="right"/>
    </xf>
    <xf numFmtId="0" fontId="0" fillId="0" borderId="0" xfId="0" applyBorder="1" applyAlignment="1">
      <alignment horizontal="center"/>
    </xf>
    <xf numFmtId="0" fontId="0" fillId="0" borderId="0" xfId="0" applyAlignment="1">
      <alignment horizontal="center"/>
    </xf>
    <xf numFmtId="0" fontId="51" fillId="0" borderId="64" xfId="0" applyFont="1" applyBorder="1" applyAlignment="1">
      <alignment horizontal="center" vertical="center" textRotation="90"/>
    </xf>
    <xf numFmtId="0" fontId="51" fillId="0" borderId="22" xfId="0" applyFont="1" applyBorder="1" applyAlignment="1">
      <alignment horizontal="center" vertical="center" textRotation="90"/>
    </xf>
    <xf numFmtId="0" fontId="51" fillId="0" borderId="0" xfId="0" applyFont="1" applyBorder="1" applyAlignment="1">
      <alignment horizontal="center" vertical="center" textRotation="90"/>
    </xf>
    <xf numFmtId="0" fontId="52" fillId="0" borderId="5" xfId="0" applyFont="1" applyBorder="1" applyAlignment="1">
      <alignment horizontal="center" vertical="center" textRotation="90"/>
    </xf>
    <xf numFmtId="0" fontId="52" fillId="0" borderId="5" xfId="0" applyFont="1" applyBorder="1" applyAlignment="1">
      <alignment horizontal="center" vertical="center"/>
    </xf>
    <xf numFmtId="0" fontId="3" fillId="2" borderId="31" xfId="0" applyFont="1" applyFill="1" applyBorder="1" applyAlignment="1" applyProtection="1">
      <alignment horizontal="center" vertical="center" wrapText="1"/>
    </xf>
    <xf numFmtId="0" fontId="3" fillId="2" borderId="0" xfId="0" applyFont="1" applyFill="1" applyBorder="1" applyAlignment="1" applyProtection="1">
      <alignment horizontal="center" vertical="center" wrapText="1"/>
    </xf>
    <xf numFmtId="0" fontId="38" fillId="21" borderId="11" xfId="0" applyFont="1" applyFill="1" applyBorder="1" applyAlignment="1" applyProtection="1">
      <alignment horizontal="center" vertical="center"/>
    </xf>
    <xf numFmtId="0" fontId="38" fillId="21" borderId="51" xfId="0" applyFont="1" applyFill="1" applyBorder="1" applyAlignment="1" applyProtection="1">
      <alignment horizontal="center" vertical="center"/>
    </xf>
    <xf numFmtId="0" fontId="38" fillId="21" borderId="27" xfId="0" applyFont="1" applyFill="1" applyBorder="1" applyAlignment="1" applyProtection="1">
      <alignment horizontal="center" vertical="center"/>
    </xf>
    <xf numFmtId="0" fontId="3" fillId="19" borderId="11" xfId="0" applyFont="1" applyFill="1" applyBorder="1" applyAlignment="1" applyProtection="1">
      <alignment horizontal="center" vertical="center" wrapText="1"/>
    </xf>
    <xf numFmtId="0" fontId="3" fillId="19" borderId="51" xfId="0" applyFont="1" applyFill="1" applyBorder="1" applyAlignment="1" applyProtection="1">
      <alignment horizontal="center" vertical="center" wrapText="1"/>
    </xf>
    <xf numFmtId="0" fontId="3" fillId="19" borderId="37" xfId="0" applyFont="1" applyFill="1" applyBorder="1" applyAlignment="1" applyProtection="1">
      <alignment horizontal="center" vertical="center" wrapText="1"/>
    </xf>
    <xf numFmtId="0" fontId="9" fillId="0" borderId="5" xfId="0" applyFont="1" applyBorder="1" applyAlignment="1" applyProtection="1">
      <alignment horizontal="center" vertical="center" wrapText="1"/>
    </xf>
    <xf numFmtId="0" fontId="3" fillId="8" borderId="6" xfId="0" applyFont="1" applyFill="1" applyBorder="1" applyAlignment="1" applyProtection="1">
      <alignment horizontal="center" vertical="center" wrapText="1"/>
    </xf>
    <xf numFmtId="0" fontId="3" fillId="8" borderId="12" xfId="0" applyFont="1" applyFill="1" applyBorder="1" applyAlignment="1" applyProtection="1">
      <alignment horizontal="center" vertical="center" wrapText="1"/>
    </xf>
    <xf numFmtId="0" fontId="6" fillId="8" borderId="18" xfId="9" applyFont="1" applyFill="1" applyBorder="1" applyAlignment="1" applyProtection="1">
      <alignment horizontal="center" vertical="center" wrapText="1"/>
    </xf>
    <xf numFmtId="0" fontId="6" fillId="8" borderId="15" xfId="9" applyFont="1" applyFill="1" applyBorder="1" applyAlignment="1" applyProtection="1">
      <alignment horizontal="center" vertical="center" wrapText="1"/>
    </xf>
    <xf numFmtId="0" fontId="7" fillId="3" borderId="54" xfId="9" applyFont="1" applyFill="1" applyBorder="1" applyAlignment="1" applyProtection="1">
      <alignment horizontal="center" vertical="center" wrapText="1"/>
    </xf>
    <xf numFmtId="0" fontId="7" fillId="0" borderId="12" xfId="9" applyFont="1" applyBorder="1" applyAlignment="1" applyProtection="1">
      <alignment horizontal="center" vertical="center" wrapText="1"/>
      <protection locked="0"/>
    </xf>
    <xf numFmtId="0" fontId="11" fillId="4" borderId="5" xfId="9" applyFont="1" applyFill="1" applyBorder="1" applyAlignment="1" applyProtection="1">
      <alignment horizontal="center" vertical="center" wrapText="1"/>
    </xf>
    <xf numFmtId="0" fontId="11" fillId="4" borderId="13" xfId="9" applyFont="1" applyFill="1" applyBorder="1" applyAlignment="1" applyProtection="1">
      <alignment horizontal="center" vertical="center" wrapText="1"/>
    </xf>
    <xf numFmtId="0" fontId="7" fillId="4" borderId="5" xfId="9" applyFont="1" applyFill="1" applyBorder="1" applyAlignment="1" applyProtection="1">
      <alignment horizontal="center" vertical="center" wrapText="1"/>
    </xf>
    <xf numFmtId="0" fontId="7" fillId="4" borderId="13" xfId="9" applyFont="1" applyFill="1" applyBorder="1" applyAlignment="1" applyProtection="1">
      <alignment horizontal="center" vertical="center" wrapText="1"/>
    </xf>
    <xf numFmtId="9" fontId="2" fillId="12" borderId="51" xfId="9" applyNumberFormat="1" applyFont="1" applyFill="1" applyBorder="1" applyAlignment="1" applyProtection="1">
      <alignment horizontal="center" vertical="center"/>
    </xf>
    <xf numFmtId="9" fontId="2" fillId="12" borderId="11" xfId="9" applyNumberFormat="1" applyFont="1" applyFill="1" applyBorder="1" applyAlignment="1" applyProtection="1">
      <alignment horizontal="center" vertical="center"/>
    </xf>
    <xf numFmtId="9" fontId="2" fillId="12" borderId="27" xfId="9" applyNumberFormat="1" applyFont="1" applyFill="1" applyBorder="1" applyAlignment="1" applyProtection="1">
      <alignment horizontal="center" vertical="center"/>
    </xf>
    <xf numFmtId="0" fontId="4" fillId="12" borderId="5" xfId="9" applyFont="1" applyFill="1" applyBorder="1" applyAlignment="1" applyProtection="1">
      <alignment horizontal="center" vertical="center"/>
    </xf>
  </cellXfs>
  <cellStyles count="17">
    <cellStyle name="Euro" xfId="1"/>
    <cellStyle name="Euro 2" xfId="2"/>
    <cellStyle name="Hipervínculo" xfId="3" builtinId="8"/>
    <cellStyle name="Millares" xfId="4" builtinId="3"/>
    <cellStyle name="Millares 2" xfId="5"/>
    <cellStyle name="Moneda 2" xfId="6"/>
    <cellStyle name="Moneda 2 2" xfId="7"/>
    <cellStyle name="Moneda 3" xfId="8"/>
    <cellStyle name="Normal" xfId="0" builtinId="0"/>
    <cellStyle name="Normal 2" xfId="9"/>
    <cellStyle name="Normal 3" xfId="10"/>
    <cellStyle name="Normal 3 2" xfId="11"/>
    <cellStyle name="Porcentaje" xfId="12" builtinId="5"/>
    <cellStyle name="Porcentaje 2" xfId="13"/>
    <cellStyle name="Porcentaje 2 2" xfId="14"/>
    <cellStyle name="Porcentaje 3" xfId="15"/>
    <cellStyle name="Porcentual 2" xfId="16"/>
  </cellStyles>
  <dxfs count="35">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color theme="0"/>
      </font>
      <fill>
        <patternFill>
          <bgColor theme="1" tint="0.499984740745262"/>
        </patternFill>
      </fill>
    </dxf>
    <dxf>
      <font>
        <b/>
        <i val="0"/>
        <color rgb="FF00B050"/>
      </font>
    </dxf>
    <dxf>
      <font>
        <b/>
        <i val="0"/>
        <color rgb="FFFF0000"/>
      </font>
    </dxf>
    <dxf>
      <font>
        <b/>
        <i val="0"/>
        <color rgb="FF00B050"/>
      </font>
    </dxf>
    <dxf>
      <font>
        <b/>
        <i val="0"/>
        <color rgb="FFFF0000"/>
      </font>
    </dxf>
  </dxfs>
  <tableStyles count="0" defaultTableStyle="TableStyleMedium9" defaultPivotStyle="PivotStyleLight16"/>
  <colors>
    <mruColors>
      <color rgb="FFF7FFFF"/>
      <color rgb="FFF3FFF3"/>
      <color rgb="FFEBFEFF"/>
      <color rgb="FFDDF4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533333333333333E-2"/>
          <c:y val="3.0120481927710843E-2"/>
          <c:w val="0.72133333333333338"/>
          <c:h val="0.84136546184738958"/>
        </c:manualLayout>
      </c:layout>
      <c:scatterChart>
        <c:scatterStyle val="lineMarker"/>
        <c:varyColors val="0"/>
        <c:ser>
          <c:idx val="0"/>
          <c:order val="0"/>
          <c:tx>
            <c:strRef>
              <c:f>'Gráfico Interesados'!$AA$71</c:f>
              <c:strCache>
                <c:ptCount val="1"/>
                <c:pt idx="0">
                  <c:v>INTERESADOS</c:v>
                </c:pt>
              </c:strCache>
            </c:strRef>
          </c:tx>
          <c:spPr>
            <a:ln w="28575">
              <a:noFill/>
            </a:ln>
          </c:spPr>
          <c:xVal>
            <c:numRef>
              <c:f>'Gráfico Interesados'!$AB$70:$BA$70</c:f>
              <c:numCache>
                <c:formatCode>General</c:formatCode>
                <c:ptCount val="26"/>
                <c:pt idx="0">
                  <c:v>10</c:v>
                </c:pt>
                <c:pt idx="1">
                  <c:v>0</c:v>
                </c:pt>
                <c:pt idx="2">
                  <c:v>0</c:v>
                </c:pt>
                <c:pt idx="3">
                  <c:v>0</c:v>
                </c:pt>
                <c:pt idx="4">
                  <c:v>0</c:v>
                </c:pt>
                <c:pt idx="5">
                  <c:v>0</c:v>
                </c:pt>
                <c:pt idx="6">
                  <c:v>0</c:v>
                </c:pt>
                <c:pt idx="7">
                  <c:v>0</c:v>
                </c:pt>
                <c:pt idx="8">
                  <c:v>0</c:v>
                </c:pt>
                <c:pt idx="9">
                  <c:v>0</c:v>
                </c:pt>
                <c:pt idx="10">
                  <c:v>0</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numCache>
            </c:numRef>
          </c:xVal>
          <c:yVal>
            <c:numRef>
              <c:f>'Gráfico Interesados'!$AB$71:$BA$71</c:f>
              <c:numCache>
                <c:formatCode>General</c:formatCode>
                <c:ptCount val="26"/>
                <c:pt idx="0">
                  <c:v>10</c:v>
                </c:pt>
              </c:numCache>
            </c:numRef>
          </c:yVal>
          <c:smooth val="0"/>
        </c:ser>
        <c:ser>
          <c:idx val="1"/>
          <c:order val="1"/>
          <c:tx>
            <c:strRef>
              <c:f>'Gráfico Interesados'!$AA$72</c:f>
              <c:strCache>
                <c:ptCount val="1"/>
              </c:strCache>
            </c:strRef>
          </c:tx>
          <c:spPr>
            <a:ln w="28575">
              <a:noFill/>
            </a:ln>
          </c:spPr>
          <c:xVal>
            <c:numRef>
              <c:f>'Gráfico Interesados'!$AB$70:$BA$70</c:f>
              <c:numCache>
                <c:formatCode>General</c:formatCode>
                <c:ptCount val="26"/>
                <c:pt idx="0">
                  <c:v>10</c:v>
                </c:pt>
                <c:pt idx="1">
                  <c:v>0</c:v>
                </c:pt>
                <c:pt idx="2">
                  <c:v>0</c:v>
                </c:pt>
                <c:pt idx="3">
                  <c:v>0</c:v>
                </c:pt>
                <c:pt idx="4">
                  <c:v>0</c:v>
                </c:pt>
                <c:pt idx="5">
                  <c:v>0</c:v>
                </c:pt>
                <c:pt idx="6">
                  <c:v>0</c:v>
                </c:pt>
                <c:pt idx="7">
                  <c:v>0</c:v>
                </c:pt>
                <c:pt idx="8">
                  <c:v>0</c:v>
                </c:pt>
                <c:pt idx="9">
                  <c:v>0</c:v>
                </c:pt>
                <c:pt idx="10">
                  <c:v>0</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numCache>
            </c:numRef>
          </c:xVal>
          <c:yVal>
            <c:numRef>
              <c:f>'Gráfico Interesados'!$AB$72:$BA$72</c:f>
              <c:numCache>
                <c:formatCode>General</c:formatCode>
                <c:ptCount val="26"/>
                <c:pt idx="1">
                  <c:v>0</c:v>
                </c:pt>
              </c:numCache>
            </c:numRef>
          </c:yVal>
          <c:smooth val="0"/>
        </c:ser>
        <c:ser>
          <c:idx val="2"/>
          <c:order val="2"/>
          <c:tx>
            <c:strRef>
              <c:f>'Gráfico Interesados'!$AA$73</c:f>
              <c:strCache>
                <c:ptCount val="1"/>
              </c:strCache>
            </c:strRef>
          </c:tx>
          <c:spPr>
            <a:ln w="28575">
              <a:noFill/>
            </a:ln>
          </c:spPr>
          <c:xVal>
            <c:numRef>
              <c:f>'Gráfico Interesados'!$AB$70:$BA$70</c:f>
              <c:numCache>
                <c:formatCode>General</c:formatCode>
                <c:ptCount val="26"/>
                <c:pt idx="0">
                  <c:v>10</c:v>
                </c:pt>
                <c:pt idx="1">
                  <c:v>0</c:v>
                </c:pt>
                <c:pt idx="2">
                  <c:v>0</c:v>
                </c:pt>
                <c:pt idx="3">
                  <c:v>0</c:v>
                </c:pt>
                <c:pt idx="4">
                  <c:v>0</c:v>
                </c:pt>
                <c:pt idx="5">
                  <c:v>0</c:v>
                </c:pt>
                <c:pt idx="6">
                  <c:v>0</c:v>
                </c:pt>
                <c:pt idx="7">
                  <c:v>0</c:v>
                </c:pt>
                <c:pt idx="8">
                  <c:v>0</c:v>
                </c:pt>
                <c:pt idx="9">
                  <c:v>0</c:v>
                </c:pt>
                <c:pt idx="10">
                  <c:v>0</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numCache>
            </c:numRef>
          </c:xVal>
          <c:yVal>
            <c:numRef>
              <c:f>'Gráfico Interesados'!$AB$73:$BA$73</c:f>
              <c:numCache>
                <c:formatCode>General</c:formatCode>
                <c:ptCount val="26"/>
                <c:pt idx="2">
                  <c:v>0</c:v>
                </c:pt>
              </c:numCache>
            </c:numRef>
          </c:yVal>
          <c:smooth val="0"/>
        </c:ser>
        <c:ser>
          <c:idx val="3"/>
          <c:order val="3"/>
          <c:tx>
            <c:strRef>
              <c:f>'Gráfico Interesados'!$AA$74</c:f>
              <c:strCache>
                <c:ptCount val="1"/>
              </c:strCache>
            </c:strRef>
          </c:tx>
          <c:spPr>
            <a:ln w="28575">
              <a:noFill/>
            </a:ln>
          </c:spPr>
          <c:xVal>
            <c:numRef>
              <c:f>'Gráfico Interesados'!$AB$70:$BA$70</c:f>
              <c:numCache>
                <c:formatCode>General</c:formatCode>
                <c:ptCount val="26"/>
                <c:pt idx="0">
                  <c:v>10</c:v>
                </c:pt>
                <c:pt idx="1">
                  <c:v>0</c:v>
                </c:pt>
                <c:pt idx="2">
                  <c:v>0</c:v>
                </c:pt>
                <c:pt idx="3">
                  <c:v>0</c:v>
                </c:pt>
                <c:pt idx="4">
                  <c:v>0</c:v>
                </c:pt>
                <c:pt idx="5">
                  <c:v>0</c:v>
                </c:pt>
                <c:pt idx="6">
                  <c:v>0</c:v>
                </c:pt>
                <c:pt idx="7">
                  <c:v>0</c:v>
                </c:pt>
                <c:pt idx="8">
                  <c:v>0</c:v>
                </c:pt>
                <c:pt idx="9">
                  <c:v>0</c:v>
                </c:pt>
                <c:pt idx="10">
                  <c:v>0</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numCache>
            </c:numRef>
          </c:xVal>
          <c:yVal>
            <c:numRef>
              <c:f>'Gráfico Interesados'!$AB$74:$BA$74</c:f>
              <c:numCache>
                <c:formatCode>General</c:formatCode>
                <c:ptCount val="26"/>
                <c:pt idx="3">
                  <c:v>0</c:v>
                </c:pt>
              </c:numCache>
            </c:numRef>
          </c:yVal>
          <c:smooth val="0"/>
        </c:ser>
        <c:ser>
          <c:idx val="4"/>
          <c:order val="4"/>
          <c:tx>
            <c:strRef>
              <c:f>'Gráfico Interesados'!$AA$75</c:f>
              <c:strCache>
                <c:ptCount val="1"/>
              </c:strCache>
            </c:strRef>
          </c:tx>
          <c:spPr>
            <a:ln w="28575">
              <a:noFill/>
            </a:ln>
          </c:spPr>
          <c:xVal>
            <c:numRef>
              <c:f>'Gráfico Interesados'!$AB$70:$BA$70</c:f>
              <c:numCache>
                <c:formatCode>General</c:formatCode>
                <c:ptCount val="26"/>
                <c:pt idx="0">
                  <c:v>10</c:v>
                </c:pt>
                <c:pt idx="1">
                  <c:v>0</c:v>
                </c:pt>
                <c:pt idx="2">
                  <c:v>0</c:v>
                </c:pt>
                <c:pt idx="3">
                  <c:v>0</c:v>
                </c:pt>
                <c:pt idx="4">
                  <c:v>0</c:v>
                </c:pt>
                <c:pt idx="5">
                  <c:v>0</c:v>
                </c:pt>
                <c:pt idx="6">
                  <c:v>0</c:v>
                </c:pt>
                <c:pt idx="7">
                  <c:v>0</c:v>
                </c:pt>
                <c:pt idx="8">
                  <c:v>0</c:v>
                </c:pt>
                <c:pt idx="9">
                  <c:v>0</c:v>
                </c:pt>
                <c:pt idx="10">
                  <c:v>0</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numCache>
            </c:numRef>
          </c:xVal>
          <c:yVal>
            <c:numRef>
              <c:f>'Gráfico Interesados'!$AB$75:$BA$75</c:f>
              <c:numCache>
                <c:formatCode>General</c:formatCode>
                <c:ptCount val="26"/>
                <c:pt idx="4">
                  <c:v>0</c:v>
                </c:pt>
              </c:numCache>
            </c:numRef>
          </c:yVal>
          <c:smooth val="0"/>
        </c:ser>
        <c:ser>
          <c:idx val="5"/>
          <c:order val="5"/>
          <c:tx>
            <c:strRef>
              <c:f>'Gráfico Interesados'!$AA$76</c:f>
              <c:strCache>
                <c:ptCount val="1"/>
              </c:strCache>
            </c:strRef>
          </c:tx>
          <c:spPr>
            <a:ln w="28575">
              <a:noFill/>
            </a:ln>
          </c:spPr>
          <c:xVal>
            <c:numRef>
              <c:f>'Gráfico Interesados'!$AB$70:$BA$70</c:f>
              <c:numCache>
                <c:formatCode>General</c:formatCode>
                <c:ptCount val="26"/>
                <c:pt idx="0">
                  <c:v>10</c:v>
                </c:pt>
                <c:pt idx="1">
                  <c:v>0</c:v>
                </c:pt>
                <c:pt idx="2">
                  <c:v>0</c:v>
                </c:pt>
                <c:pt idx="3">
                  <c:v>0</c:v>
                </c:pt>
                <c:pt idx="4">
                  <c:v>0</c:v>
                </c:pt>
                <c:pt idx="5">
                  <c:v>0</c:v>
                </c:pt>
                <c:pt idx="6">
                  <c:v>0</c:v>
                </c:pt>
                <c:pt idx="7">
                  <c:v>0</c:v>
                </c:pt>
                <c:pt idx="8">
                  <c:v>0</c:v>
                </c:pt>
                <c:pt idx="9">
                  <c:v>0</c:v>
                </c:pt>
                <c:pt idx="10">
                  <c:v>0</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numCache>
            </c:numRef>
          </c:xVal>
          <c:yVal>
            <c:numRef>
              <c:f>'Gráfico Interesados'!$AB$76:$BA$76</c:f>
              <c:numCache>
                <c:formatCode>General</c:formatCode>
                <c:ptCount val="26"/>
                <c:pt idx="5">
                  <c:v>0</c:v>
                </c:pt>
              </c:numCache>
            </c:numRef>
          </c:yVal>
          <c:smooth val="0"/>
        </c:ser>
        <c:ser>
          <c:idx val="6"/>
          <c:order val="6"/>
          <c:tx>
            <c:strRef>
              <c:f>'Gráfico Interesados'!$AA$77</c:f>
              <c:strCache>
                <c:ptCount val="1"/>
              </c:strCache>
            </c:strRef>
          </c:tx>
          <c:spPr>
            <a:ln w="28575">
              <a:noFill/>
            </a:ln>
          </c:spPr>
          <c:xVal>
            <c:numRef>
              <c:f>'Gráfico Interesados'!$AB$70:$BA$70</c:f>
              <c:numCache>
                <c:formatCode>General</c:formatCode>
                <c:ptCount val="26"/>
                <c:pt idx="0">
                  <c:v>10</c:v>
                </c:pt>
                <c:pt idx="1">
                  <c:v>0</c:v>
                </c:pt>
                <c:pt idx="2">
                  <c:v>0</c:v>
                </c:pt>
                <c:pt idx="3">
                  <c:v>0</c:v>
                </c:pt>
                <c:pt idx="4">
                  <c:v>0</c:v>
                </c:pt>
                <c:pt idx="5">
                  <c:v>0</c:v>
                </c:pt>
                <c:pt idx="6">
                  <c:v>0</c:v>
                </c:pt>
                <c:pt idx="7">
                  <c:v>0</c:v>
                </c:pt>
                <c:pt idx="8">
                  <c:v>0</c:v>
                </c:pt>
                <c:pt idx="9">
                  <c:v>0</c:v>
                </c:pt>
                <c:pt idx="10">
                  <c:v>0</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numCache>
            </c:numRef>
          </c:xVal>
          <c:yVal>
            <c:numRef>
              <c:f>'Gráfico Interesados'!$AB$77:$BA$77</c:f>
              <c:numCache>
                <c:formatCode>General</c:formatCode>
                <c:ptCount val="26"/>
                <c:pt idx="6">
                  <c:v>0</c:v>
                </c:pt>
              </c:numCache>
            </c:numRef>
          </c:yVal>
          <c:smooth val="0"/>
        </c:ser>
        <c:ser>
          <c:idx val="7"/>
          <c:order val="7"/>
          <c:tx>
            <c:strRef>
              <c:f>'Gráfico Interesados'!$AA$78</c:f>
              <c:strCache>
                <c:ptCount val="1"/>
              </c:strCache>
            </c:strRef>
          </c:tx>
          <c:spPr>
            <a:ln w="28575">
              <a:noFill/>
            </a:ln>
          </c:spPr>
          <c:xVal>
            <c:numRef>
              <c:f>'Gráfico Interesados'!$AB$70:$BA$70</c:f>
              <c:numCache>
                <c:formatCode>General</c:formatCode>
                <c:ptCount val="26"/>
                <c:pt idx="0">
                  <c:v>10</c:v>
                </c:pt>
                <c:pt idx="1">
                  <c:v>0</c:v>
                </c:pt>
                <c:pt idx="2">
                  <c:v>0</c:v>
                </c:pt>
                <c:pt idx="3">
                  <c:v>0</c:v>
                </c:pt>
                <c:pt idx="4">
                  <c:v>0</c:v>
                </c:pt>
                <c:pt idx="5">
                  <c:v>0</c:v>
                </c:pt>
                <c:pt idx="6">
                  <c:v>0</c:v>
                </c:pt>
                <c:pt idx="7">
                  <c:v>0</c:v>
                </c:pt>
                <c:pt idx="8">
                  <c:v>0</c:v>
                </c:pt>
                <c:pt idx="9">
                  <c:v>0</c:v>
                </c:pt>
                <c:pt idx="10">
                  <c:v>0</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numCache>
            </c:numRef>
          </c:xVal>
          <c:yVal>
            <c:numRef>
              <c:f>'Gráfico Interesados'!$AB$78:$BA$78</c:f>
              <c:numCache>
                <c:formatCode>General</c:formatCode>
                <c:ptCount val="26"/>
                <c:pt idx="7">
                  <c:v>0</c:v>
                </c:pt>
              </c:numCache>
            </c:numRef>
          </c:yVal>
          <c:smooth val="0"/>
        </c:ser>
        <c:ser>
          <c:idx val="8"/>
          <c:order val="8"/>
          <c:tx>
            <c:strRef>
              <c:f>'Gráfico Interesados'!$AA$79</c:f>
              <c:strCache>
                <c:ptCount val="1"/>
              </c:strCache>
            </c:strRef>
          </c:tx>
          <c:spPr>
            <a:ln w="28575">
              <a:noFill/>
            </a:ln>
          </c:spPr>
          <c:xVal>
            <c:numRef>
              <c:f>'Gráfico Interesados'!$AB$70:$BA$70</c:f>
              <c:numCache>
                <c:formatCode>General</c:formatCode>
                <c:ptCount val="26"/>
                <c:pt idx="0">
                  <c:v>10</c:v>
                </c:pt>
                <c:pt idx="1">
                  <c:v>0</c:v>
                </c:pt>
                <c:pt idx="2">
                  <c:v>0</c:v>
                </c:pt>
                <c:pt idx="3">
                  <c:v>0</c:v>
                </c:pt>
                <c:pt idx="4">
                  <c:v>0</c:v>
                </c:pt>
                <c:pt idx="5">
                  <c:v>0</c:v>
                </c:pt>
                <c:pt idx="6">
                  <c:v>0</c:v>
                </c:pt>
                <c:pt idx="7">
                  <c:v>0</c:v>
                </c:pt>
                <c:pt idx="8">
                  <c:v>0</c:v>
                </c:pt>
                <c:pt idx="9">
                  <c:v>0</c:v>
                </c:pt>
                <c:pt idx="10">
                  <c:v>0</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numCache>
            </c:numRef>
          </c:xVal>
          <c:yVal>
            <c:numRef>
              <c:f>'Gráfico Interesados'!$AB$79:$BA$79</c:f>
              <c:numCache>
                <c:formatCode>General</c:formatCode>
                <c:ptCount val="26"/>
                <c:pt idx="8">
                  <c:v>0</c:v>
                </c:pt>
              </c:numCache>
            </c:numRef>
          </c:yVal>
          <c:smooth val="0"/>
        </c:ser>
        <c:ser>
          <c:idx val="9"/>
          <c:order val="9"/>
          <c:tx>
            <c:strRef>
              <c:f>'Gráfico Interesados'!$AA$80</c:f>
              <c:strCache>
                <c:ptCount val="1"/>
              </c:strCache>
            </c:strRef>
          </c:tx>
          <c:spPr>
            <a:ln w="28575">
              <a:noFill/>
            </a:ln>
          </c:spPr>
          <c:xVal>
            <c:numRef>
              <c:f>'Gráfico Interesados'!$AB$70:$BA$70</c:f>
              <c:numCache>
                <c:formatCode>General</c:formatCode>
                <c:ptCount val="26"/>
                <c:pt idx="0">
                  <c:v>10</c:v>
                </c:pt>
                <c:pt idx="1">
                  <c:v>0</c:v>
                </c:pt>
                <c:pt idx="2">
                  <c:v>0</c:v>
                </c:pt>
                <c:pt idx="3">
                  <c:v>0</c:v>
                </c:pt>
                <c:pt idx="4">
                  <c:v>0</c:v>
                </c:pt>
                <c:pt idx="5">
                  <c:v>0</c:v>
                </c:pt>
                <c:pt idx="6">
                  <c:v>0</c:v>
                </c:pt>
                <c:pt idx="7">
                  <c:v>0</c:v>
                </c:pt>
                <c:pt idx="8">
                  <c:v>0</c:v>
                </c:pt>
                <c:pt idx="9">
                  <c:v>0</c:v>
                </c:pt>
                <c:pt idx="10">
                  <c:v>0</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numCache>
            </c:numRef>
          </c:xVal>
          <c:yVal>
            <c:numRef>
              <c:f>'Gráfico Interesados'!$AB$80:$BA$80</c:f>
              <c:numCache>
                <c:formatCode>General</c:formatCode>
                <c:ptCount val="26"/>
                <c:pt idx="9">
                  <c:v>0</c:v>
                </c:pt>
              </c:numCache>
            </c:numRef>
          </c:yVal>
          <c:smooth val="0"/>
        </c:ser>
        <c:ser>
          <c:idx val="10"/>
          <c:order val="10"/>
          <c:tx>
            <c:strRef>
              <c:f>'Gráfico Interesados'!$AA$81</c:f>
              <c:strCache>
                <c:ptCount val="1"/>
              </c:strCache>
            </c:strRef>
          </c:tx>
          <c:spPr>
            <a:ln w="28575">
              <a:noFill/>
            </a:ln>
          </c:spPr>
          <c:xVal>
            <c:numRef>
              <c:f>'Gráfico Interesados'!$AB$70:$BA$70</c:f>
              <c:numCache>
                <c:formatCode>General</c:formatCode>
                <c:ptCount val="26"/>
                <c:pt idx="0">
                  <c:v>10</c:v>
                </c:pt>
                <c:pt idx="1">
                  <c:v>0</c:v>
                </c:pt>
                <c:pt idx="2">
                  <c:v>0</c:v>
                </c:pt>
                <c:pt idx="3">
                  <c:v>0</c:v>
                </c:pt>
                <c:pt idx="4">
                  <c:v>0</c:v>
                </c:pt>
                <c:pt idx="5">
                  <c:v>0</c:v>
                </c:pt>
                <c:pt idx="6">
                  <c:v>0</c:v>
                </c:pt>
                <c:pt idx="7">
                  <c:v>0</c:v>
                </c:pt>
                <c:pt idx="8">
                  <c:v>0</c:v>
                </c:pt>
                <c:pt idx="9">
                  <c:v>0</c:v>
                </c:pt>
                <c:pt idx="10">
                  <c:v>0</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numCache>
            </c:numRef>
          </c:xVal>
          <c:yVal>
            <c:numRef>
              <c:f>'Gráfico Interesados'!$AB$81:$BA$81</c:f>
              <c:numCache>
                <c:formatCode>General</c:formatCode>
                <c:ptCount val="26"/>
                <c:pt idx="10">
                  <c:v>0</c:v>
                </c:pt>
              </c:numCache>
            </c:numRef>
          </c:yVal>
          <c:smooth val="0"/>
        </c:ser>
        <c:ser>
          <c:idx val="11"/>
          <c:order val="11"/>
          <c:tx>
            <c:strRef>
              <c:f>'Gráfico Interesados'!$AA$82</c:f>
              <c:strCache>
                <c:ptCount val="1"/>
                <c:pt idx="0">
                  <c:v>#N/A</c:v>
                </c:pt>
              </c:strCache>
            </c:strRef>
          </c:tx>
          <c:spPr>
            <a:ln w="28575">
              <a:noFill/>
            </a:ln>
          </c:spPr>
          <c:xVal>
            <c:numRef>
              <c:f>'Gráfico Interesados'!$AB$70:$BA$70</c:f>
              <c:numCache>
                <c:formatCode>General</c:formatCode>
                <c:ptCount val="26"/>
                <c:pt idx="0">
                  <c:v>10</c:v>
                </c:pt>
                <c:pt idx="1">
                  <c:v>0</c:v>
                </c:pt>
                <c:pt idx="2">
                  <c:v>0</c:v>
                </c:pt>
                <c:pt idx="3">
                  <c:v>0</c:v>
                </c:pt>
                <c:pt idx="4">
                  <c:v>0</c:v>
                </c:pt>
                <c:pt idx="5">
                  <c:v>0</c:v>
                </c:pt>
                <c:pt idx="6">
                  <c:v>0</c:v>
                </c:pt>
                <c:pt idx="7">
                  <c:v>0</c:v>
                </c:pt>
                <c:pt idx="8">
                  <c:v>0</c:v>
                </c:pt>
                <c:pt idx="9">
                  <c:v>0</c:v>
                </c:pt>
                <c:pt idx="10">
                  <c:v>0</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numCache>
            </c:numRef>
          </c:xVal>
          <c:yVal>
            <c:numRef>
              <c:f>'Gráfico Interesados'!$AB$82:$BA$82</c:f>
              <c:numCache>
                <c:formatCode>General</c:formatCode>
                <c:ptCount val="26"/>
                <c:pt idx="11">
                  <c:v>#N/A</c:v>
                </c:pt>
              </c:numCache>
            </c:numRef>
          </c:yVal>
          <c:smooth val="0"/>
        </c:ser>
        <c:ser>
          <c:idx val="12"/>
          <c:order val="12"/>
          <c:tx>
            <c:strRef>
              <c:f>'Gráfico Interesados'!$AA$83</c:f>
              <c:strCache>
                <c:ptCount val="1"/>
                <c:pt idx="0">
                  <c:v>#N/A</c:v>
                </c:pt>
              </c:strCache>
            </c:strRef>
          </c:tx>
          <c:spPr>
            <a:ln w="28575">
              <a:noFill/>
            </a:ln>
          </c:spPr>
          <c:xVal>
            <c:numRef>
              <c:f>'Gráfico Interesados'!$AB$70:$BA$70</c:f>
              <c:numCache>
                <c:formatCode>General</c:formatCode>
                <c:ptCount val="26"/>
                <c:pt idx="0">
                  <c:v>10</c:v>
                </c:pt>
                <c:pt idx="1">
                  <c:v>0</c:v>
                </c:pt>
                <c:pt idx="2">
                  <c:v>0</c:v>
                </c:pt>
                <c:pt idx="3">
                  <c:v>0</c:v>
                </c:pt>
                <c:pt idx="4">
                  <c:v>0</c:v>
                </c:pt>
                <c:pt idx="5">
                  <c:v>0</c:v>
                </c:pt>
                <c:pt idx="6">
                  <c:v>0</c:v>
                </c:pt>
                <c:pt idx="7">
                  <c:v>0</c:v>
                </c:pt>
                <c:pt idx="8">
                  <c:v>0</c:v>
                </c:pt>
                <c:pt idx="9">
                  <c:v>0</c:v>
                </c:pt>
                <c:pt idx="10">
                  <c:v>0</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numCache>
            </c:numRef>
          </c:xVal>
          <c:yVal>
            <c:numRef>
              <c:f>'Gráfico Interesados'!$AB$83:$BA$83</c:f>
              <c:numCache>
                <c:formatCode>General</c:formatCode>
                <c:ptCount val="26"/>
                <c:pt idx="12">
                  <c:v>#N/A</c:v>
                </c:pt>
              </c:numCache>
            </c:numRef>
          </c:yVal>
          <c:smooth val="0"/>
        </c:ser>
        <c:ser>
          <c:idx val="13"/>
          <c:order val="13"/>
          <c:tx>
            <c:strRef>
              <c:f>'Gráfico Interesados'!$AA$84</c:f>
              <c:strCache>
                <c:ptCount val="1"/>
                <c:pt idx="0">
                  <c:v>#N/A</c:v>
                </c:pt>
              </c:strCache>
            </c:strRef>
          </c:tx>
          <c:spPr>
            <a:ln w="28575">
              <a:noFill/>
            </a:ln>
          </c:spPr>
          <c:xVal>
            <c:numRef>
              <c:f>'Gráfico Interesados'!$AB$70:$BA$70</c:f>
              <c:numCache>
                <c:formatCode>General</c:formatCode>
                <c:ptCount val="26"/>
                <c:pt idx="0">
                  <c:v>10</c:v>
                </c:pt>
                <c:pt idx="1">
                  <c:v>0</c:v>
                </c:pt>
                <c:pt idx="2">
                  <c:v>0</c:v>
                </c:pt>
                <c:pt idx="3">
                  <c:v>0</c:v>
                </c:pt>
                <c:pt idx="4">
                  <c:v>0</c:v>
                </c:pt>
                <c:pt idx="5">
                  <c:v>0</c:v>
                </c:pt>
                <c:pt idx="6">
                  <c:v>0</c:v>
                </c:pt>
                <c:pt idx="7">
                  <c:v>0</c:v>
                </c:pt>
                <c:pt idx="8">
                  <c:v>0</c:v>
                </c:pt>
                <c:pt idx="9">
                  <c:v>0</c:v>
                </c:pt>
                <c:pt idx="10">
                  <c:v>0</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numCache>
            </c:numRef>
          </c:xVal>
          <c:yVal>
            <c:numRef>
              <c:f>'Gráfico Interesados'!$AB$84:$BA$84</c:f>
              <c:numCache>
                <c:formatCode>General</c:formatCode>
                <c:ptCount val="26"/>
                <c:pt idx="13">
                  <c:v>#N/A</c:v>
                </c:pt>
              </c:numCache>
            </c:numRef>
          </c:yVal>
          <c:smooth val="0"/>
        </c:ser>
        <c:ser>
          <c:idx val="14"/>
          <c:order val="14"/>
          <c:tx>
            <c:strRef>
              <c:f>'Gráfico Interesados'!$AA$85</c:f>
              <c:strCache>
                <c:ptCount val="1"/>
                <c:pt idx="0">
                  <c:v>#N/A</c:v>
                </c:pt>
              </c:strCache>
            </c:strRef>
          </c:tx>
          <c:spPr>
            <a:ln w="28575">
              <a:noFill/>
            </a:ln>
          </c:spPr>
          <c:xVal>
            <c:numRef>
              <c:f>'Gráfico Interesados'!$AB$70:$BA$70</c:f>
              <c:numCache>
                <c:formatCode>General</c:formatCode>
                <c:ptCount val="26"/>
                <c:pt idx="0">
                  <c:v>10</c:v>
                </c:pt>
                <c:pt idx="1">
                  <c:v>0</c:v>
                </c:pt>
                <c:pt idx="2">
                  <c:v>0</c:v>
                </c:pt>
                <c:pt idx="3">
                  <c:v>0</c:v>
                </c:pt>
                <c:pt idx="4">
                  <c:v>0</c:v>
                </c:pt>
                <c:pt idx="5">
                  <c:v>0</c:v>
                </c:pt>
                <c:pt idx="6">
                  <c:v>0</c:v>
                </c:pt>
                <c:pt idx="7">
                  <c:v>0</c:v>
                </c:pt>
                <c:pt idx="8">
                  <c:v>0</c:v>
                </c:pt>
                <c:pt idx="9">
                  <c:v>0</c:v>
                </c:pt>
                <c:pt idx="10">
                  <c:v>0</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numCache>
            </c:numRef>
          </c:xVal>
          <c:yVal>
            <c:numRef>
              <c:f>'Gráfico Interesados'!$AB$85:$BA$85</c:f>
              <c:numCache>
                <c:formatCode>General</c:formatCode>
                <c:ptCount val="26"/>
                <c:pt idx="14">
                  <c:v>#N/A</c:v>
                </c:pt>
              </c:numCache>
            </c:numRef>
          </c:yVal>
          <c:smooth val="0"/>
        </c:ser>
        <c:ser>
          <c:idx val="15"/>
          <c:order val="15"/>
          <c:tx>
            <c:strRef>
              <c:f>'Gráfico Interesados'!$AA$86</c:f>
              <c:strCache>
                <c:ptCount val="1"/>
                <c:pt idx="0">
                  <c:v>#N/A</c:v>
                </c:pt>
              </c:strCache>
            </c:strRef>
          </c:tx>
          <c:spPr>
            <a:ln w="28575">
              <a:noFill/>
            </a:ln>
          </c:spPr>
          <c:xVal>
            <c:numRef>
              <c:f>'Gráfico Interesados'!$AB$70:$BA$70</c:f>
              <c:numCache>
                <c:formatCode>General</c:formatCode>
                <c:ptCount val="26"/>
                <c:pt idx="0">
                  <c:v>10</c:v>
                </c:pt>
                <c:pt idx="1">
                  <c:v>0</c:v>
                </c:pt>
                <c:pt idx="2">
                  <c:v>0</c:v>
                </c:pt>
                <c:pt idx="3">
                  <c:v>0</c:v>
                </c:pt>
                <c:pt idx="4">
                  <c:v>0</c:v>
                </c:pt>
                <c:pt idx="5">
                  <c:v>0</c:v>
                </c:pt>
                <c:pt idx="6">
                  <c:v>0</c:v>
                </c:pt>
                <c:pt idx="7">
                  <c:v>0</c:v>
                </c:pt>
                <c:pt idx="8">
                  <c:v>0</c:v>
                </c:pt>
                <c:pt idx="9">
                  <c:v>0</c:v>
                </c:pt>
                <c:pt idx="10">
                  <c:v>0</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numCache>
            </c:numRef>
          </c:xVal>
          <c:yVal>
            <c:numRef>
              <c:f>'Gráfico Interesados'!$AB$86:$BA$86</c:f>
              <c:numCache>
                <c:formatCode>General</c:formatCode>
                <c:ptCount val="26"/>
                <c:pt idx="15">
                  <c:v>#N/A</c:v>
                </c:pt>
              </c:numCache>
            </c:numRef>
          </c:yVal>
          <c:smooth val="0"/>
        </c:ser>
        <c:ser>
          <c:idx val="16"/>
          <c:order val="16"/>
          <c:tx>
            <c:strRef>
              <c:f>'Gráfico Interesados'!$AA$87</c:f>
              <c:strCache>
                <c:ptCount val="1"/>
                <c:pt idx="0">
                  <c:v>#N/A</c:v>
                </c:pt>
              </c:strCache>
            </c:strRef>
          </c:tx>
          <c:spPr>
            <a:ln w="28575">
              <a:noFill/>
            </a:ln>
          </c:spPr>
          <c:xVal>
            <c:numRef>
              <c:f>'Gráfico Interesados'!$AB$70:$BA$70</c:f>
              <c:numCache>
                <c:formatCode>General</c:formatCode>
                <c:ptCount val="26"/>
                <c:pt idx="0">
                  <c:v>10</c:v>
                </c:pt>
                <c:pt idx="1">
                  <c:v>0</c:v>
                </c:pt>
                <c:pt idx="2">
                  <c:v>0</c:v>
                </c:pt>
                <c:pt idx="3">
                  <c:v>0</c:v>
                </c:pt>
                <c:pt idx="4">
                  <c:v>0</c:v>
                </c:pt>
                <c:pt idx="5">
                  <c:v>0</c:v>
                </c:pt>
                <c:pt idx="6">
                  <c:v>0</c:v>
                </c:pt>
                <c:pt idx="7">
                  <c:v>0</c:v>
                </c:pt>
                <c:pt idx="8">
                  <c:v>0</c:v>
                </c:pt>
                <c:pt idx="9">
                  <c:v>0</c:v>
                </c:pt>
                <c:pt idx="10">
                  <c:v>0</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numCache>
            </c:numRef>
          </c:xVal>
          <c:yVal>
            <c:numRef>
              <c:f>'Gráfico Interesados'!$AB$87:$BA$87</c:f>
              <c:numCache>
                <c:formatCode>General</c:formatCode>
                <c:ptCount val="26"/>
                <c:pt idx="16">
                  <c:v>#N/A</c:v>
                </c:pt>
              </c:numCache>
            </c:numRef>
          </c:yVal>
          <c:smooth val="0"/>
        </c:ser>
        <c:ser>
          <c:idx val="17"/>
          <c:order val="17"/>
          <c:tx>
            <c:strRef>
              <c:f>'Gráfico Interesados'!$AA$88</c:f>
              <c:strCache>
                <c:ptCount val="1"/>
                <c:pt idx="0">
                  <c:v>#N/A</c:v>
                </c:pt>
              </c:strCache>
            </c:strRef>
          </c:tx>
          <c:spPr>
            <a:ln w="28575">
              <a:noFill/>
            </a:ln>
          </c:spPr>
          <c:xVal>
            <c:numRef>
              <c:f>'Gráfico Interesados'!$AB$70:$BA$70</c:f>
              <c:numCache>
                <c:formatCode>General</c:formatCode>
                <c:ptCount val="26"/>
                <c:pt idx="0">
                  <c:v>10</c:v>
                </c:pt>
                <c:pt idx="1">
                  <c:v>0</c:v>
                </c:pt>
                <c:pt idx="2">
                  <c:v>0</c:v>
                </c:pt>
                <c:pt idx="3">
                  <c:v>0</c:v>
                </c:pt>
                <c:pt idx="4">
                  <c:v>0</c:v>
                </c:pt>
                <c:pt idx="5">
                  <c:v>0</c:v>
                </c:pt>
                <c:pt idx="6">
                  <c:v>0</c:v>
                </c:pt>
                <c:pt idx="7">
                  <c:v>0</c:v>
                </c:pt>
                <c:pt idx="8">
                  <c:v>0</c:v>
                </c:pt>
                <c:pt idx="9">
                  <c:v>0</c:v>
                </c:pt>
                <c:pt idx="10">
                  <c:v>0</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numCache>
            </c:numRef>
          </c:xVal>
          <c:yVal>
            <c:numRef>
              <c:f>'Gráfico Interesados'!$AB$88:$BA$88</c:f>
              <c:numCache>
                <c:formatCode>General</c:formatCode>
                <c:ptCount val="26"/>
                <c:pt idx="17">
                  <c:v>#N/A</c:v>
                </c:pt>
              </c:numCache>
            </c:numRef>
          </c:yVal>
          <c:smooth val="0"/>
        </c:ser>
        <c:ser>
          <c:idx val="18"/>
          <c:order val="18"/>
          <c:tx>
            <c:strRef>
              <c:f>'Gráfico Interesados'!$AA$89</c:f>
              <c:strCache>
                <c:ptCount val="1"/>
                <c:pt idx="0">
                  <c:v>#N/A</c:v>
                </c:pt>
              </c:strCache>
            </c:strRef>
          </c:tx>
          <c:spPr>
            <a:ln w="28575">
              <a:noFill/>
            </a:ln>
          </c:spPr>
          <c:xVal>
            <c:numRef>
              <c:f>'Gráfico Interesados'!$AB$70:$BA$70</c:f>
              <c:numCache>
                <c:formatCode>General</c:formatCode>
                <c:ptCount val="26"/>
                <c:pt idx="0">
                  <c:v>10</c:v>
                </c:pt>
                <c:pt idx="1">
                  <c:v>0</c:v>
                </c:pt>
                <c:pt idx="2">
                  <c:v>0</c:v>
                </c:pt>
                <c:pt idx="3">
                  <c:v>0</c:v>
                </c:pt>
                <c:pt idx="4">
                  <c:v>0</c:v>
                </c:pt>
                <c:pt idx="5">
                  <c:v>0</c:v>
                </c:pt>
                <c:pt idx="6">
                  <c:v>0</c:v>
                </c:pt>
                <c:pt idx="7">
                  <c:v>0</c:v>
                </c:pt>
                <c:pt idx="8">
                  <c:v>0</c:v>
                </c:pt>
                <c:pt idx="9">
                  <c:v>0</c:v>
                </c:pt>
                <c:pt idx="10">
                  <c:v>0</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numCache>
            </c:numRef>
          </c:xVal>
          <c:yVal>
            <c:numRef>
              <c:f>'Gráfico Interesados'!$AB$89:$BA$89</c:f>
              <c:numCache>
                <c:formatCode>General</c:formatCode>
                <c:ptCount val="26"/>
                <c:pt idx="18">
                  <c:v>#N/A</c:v>
                </c:pt>
              </c:numCache>
            </c:numRef>
          </c:yVal>
          <c:smooth val="0"/>
        </c:ser>
        <c:ser>
          <c:idx val="19"/>
          <c:order val="19"/>
          <c:tx>
            <c:strRef>
              <c:f>'Gráfico Interesados'!$AA$90</c:f>
              <c:strCache>
                <c:ptCount val="1"/>
                <c:pt idx="0">
                  <c:v>#N/A</c:v>
                </c:pt>
              </c:strCache>
            </c:strRef>
          </c:tx>
          <c:spPr>
            <a:ln w="28575">
              <a:noFill/>
            </a:ln>
          </c:spPr>
          <c:xVal>
            <c:numRef>
              <c:f>'Gráfico Interesados'!$AB$70:$BA$70</c:f>
              <c:numCache>
                <c:formatCode>General</c:formatCode>
                <c:ptCount val="26"/>
                <c:pt idx="0">
                  <c:v>10</c:v>
                </c:pt>
                <c:pt idx="1">
                  <c:v>0</c:v>
                </c:pt>
                <c:pt idx="2">
                  <c:v>0</c:v>
                </c:pt>
                <c:pt idx="3">
                  <c:v>0</c:v>
                </c:pt>
                <c:pt idx="4">
                  <c:v>0</c:v>
                </c:pt>
                <c:pt idx="5">
                  <c:v>0</c:v>
                </c:pt>
                <c:pt idx="6">
                  <c:v>0</c:v>
                </c:pt>
                <c:pt idx="7">
                  <c:v>0</c:v>
                </c:pt>
                <c:pt idx="8">
                  <c:v>0</c:v>
                </c:pt>
                <c:pt idx="9">
                  <c:v>0</c:v>
                </c:pt>
                <c:pt idx="10">
                  <c:v>0</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numCache>
            </c:numRef>
          </c:xVal>
          <c:yVal>
            <c:numRef>
              <c:f>'Gráfico Interesados'!$AB$90:$BA$90</c:f>
              <c:numCache>
                <c:formatCode>General</c:formatCode>
                <c:ptCount val="26"/>
                <c:pt idx="19">
                  <c:v>#N/A</c:v>
                </c:pt>
              </c:numCache>
            </c:numRef>
          </c:yVal>
          <c:smooth val="0"/>
        </c:ser>
        <c:ser>
          <c:idx val="20"/>
          <c:order val="20"/>
          <c:tx>
            <c:strRef>
              <c:f>'Gráfico Interesados'!$AA$91</c:f>
              <c:strCache>
                <c:ptCount val="1"/>
                <c:pt idx="0">
                  <c:v>#N/A</c:v>
                </c:pt>
              </c:strCache>
            </c:strRef>
          </c:tx>
          <c:spPr>
            <a:ln w="28575">
              <a:noFill/>
            </a:ln>
          </c:spPr>
          <c:xVal>
            <c:numRef>
              <c:f>'Gráfico Interesados'!$AB$70:$BA$70</c:f>
              <c:numCache>
                <c:formatCode>General</c:formatCode>
                <c:ptCount val="26"/>
                <c:pt idx="0">
                  <c:v>10</c:v>
                </c:pt>
                <c:pt idx="1">
                  <c:v>0</c:v>
                </c:pt>
                <c:pt idx="2">
                  <c:v>0</c:v>
                </c:pt>
                <c:pt idx="3">
                  <c:v>0</c:v>
                </c:pt>
                <c:pt idx="4">
                  <c:v>0</c:v>
                </c:pt>
                <c:pt idx="5">
                  <c:v>0</c:v>
                </c:pt>
                <c:pt idx="6">
                  <c:v>0</c:v>
                </c:pt>
                <c:pt idx="7">
                  <c:v>0</c:v>
                </c:pt>
                <c:pt idx="8">
                  <c:v>0</c:v>
                </c:pt>
                <c:pt idx="9">
                  <c:v>0</c:v>
                </c:pt>
                <c:pt idx="10">
                  <c:v>0</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numCache>
            </c:numRef>
          </c:xVal>
          <c:yVal>
            <c:numRef>
              <c:f>'Gráfico Interesados'!$AB$91:$BA$91</c:f>
              <c:numCache>
                <c:formatCode>General</c:formatCode>
                <c:ptCount val="26"/>
                <c:pt idx="20">
                  <c:v>#N/A</c:v>
                </c:pt>
              </c:numCache>
            </c:numRef>
          </c:yVal>
          <c:smooth val="0"/>
        </c:ser>
        <c:ser>
          <c:idx val="21"/>
          <c:order val="21"/>
          <c:tx>
            <c:strRef>
              <c:f>'Gráfico Interesados'!$AA$92</c:f>
              <c:strCache>
                <c:ptCount val="1"/>
                <c:pt idx="0">
                  <c:v>#N/A</c:v>
                </c:pt>
              </c:strCache>
            </c:strRef>
          </c:tx>
          <c:spPr>
            <a:ln w="28575">
              <a:noFill/>
            </a:ln>
          </c:spPr>
          <c:xVal>
            <c:numRef>
              <c:f>'Gráfico Interesados'!$AB$70:$BA$70</c:f>
              <c:numCache>
                <c:formatCode>General</c:formatCode>
                <c:ptCount val="26"/>
                <c:pt idx="0">
                  <c:v>10</c:v>
                </c:pt>
                <c:pt idx="1">
                  <c:v>0</c:v>
                </c:pt>
                <c:pt idx="2">
                  <c:v>0</c:v>
                </c:pt>
                <c:pt idx="3">
                  <c:v>0</c:v>
                </c:pt>
                <c:pt idx="4">
                  <c:v>0</c:v>
                </c:pt>
                <c:pt idx="5">
                  <c:v>0</c:v>
                </c:pt>
                <c:pt idx="6">
                  <c:v>0</c:v>
                </c:pt>
                <c:pt idx="7">
                  <c:v>0</c:v>
                </c:pt>
                <c:pt idx="8">
                  <c:v>0</c:v>
                </c:pt>
                <c:pt idx="9">
                  <c:v>0</c:v>
                </c:pt>
                <c:pt idx="10">
                  <c:v>0</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numCache>
            </c:numRef>
          </c:xVal>
          <c:yVal>
            <c:numRef>
              <c:f>'Gráfico Interesados'!$AB$92:$BA$92</c:f>
              <c:numCache>
                <c:formatCode>General</c:formatCode>
                <c:ptCount val="26"/>
                <c:pt idx="21">
                  <c:v>#N/A</c:v>
                </c:pt>
              </c:numCache>
            </c:numRef>
          </c:yVal>
          <c:smooth val="0"/>
        </c:ser>
        <c:ser>
          <c:idx val="22"/>
          <c:order val="22"/>
          <c:tx>
            <c:strRef>
              <c:f>'Gráfico Interesados'!$AA$93</c:f>
              <c:strCache>
                <c:ptCount val="1"/>
                <c:pt idx="0">
                  <c:v>#N/A</c:v>
                </c:pt>
              </c:strCache>
            </c:strRef>
          </c:tx>
          <c:spPr>
            <a:ln w="28575">
              <a:noFill/>
            </a:ln>
          </c:spPr>
          <c:xVal>
            <c:numRef>
              <c:f>'Gráfico Interesados'!$AB$70:$BA$70</c:f>
              <c:numCache>
                <c:formatCode>General</c:formatCode>
                <c:ptCount val="26"/>
                <c:pt idx="0">
                  <c:v>10</c:v>
                </c:pt>
                <c:pt idx="1">
                  <c:v>0</c:v>
                </c:pt>
                <c:pt idx="2">
                  <c:v>0</c:v>
                </c:pt>
                <c:pt idx="3">
                  <c:v>0</c:v>
                </c:pt>
                <c:pt idx="4">
                  <c:v>0</c:v>
                </c:pt>
                <c:pt idx="5">
                  <c:v>0</c:v>
                </c:pt>
                <c:pt idx="6">
                  <c:v>0</c:v>
                </c:pt>
                <c:pt idx="7">
                  <c:v>0</c:v>
                </c:pt>
                <c:pt idx="8">
                  <c:v>0</c:v>
                </c:pt>
                <c:pt idx="9">
                  <c:v>0</c:v>
                </c:pt>
                <c:pt idx="10">
                  <c:v>0</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numCache>
            </c:numRef>
          </c:xVal>
          <c:yVal>
            <c:numRef>
              <c:f>'Gráfico Interesados'!$AB$93:$BA$93</c:f>
              <c:numCache>
                <c:formatCode>General</c:formatCode>
                <c:ptCount val="26"/>
                <c:pt idx="22">
                  <c:v>#N/A</c:v>
                </c:pt>
              </c:numCache>
            </c:numRef>
          </c:yVal>
          <c:smooth val="0"/>
        </c:ser>
        <c:ser>
          <c:idx val="23"/>
          <c:order val="23"/>
          <c:tx>
            <c:strRef>
              <c:f>'Gráfico Interesados'!$AA$94</c:f>
              <c:strCache>
                <c:ptCount val="1"/>
                <c:pt idx="0">
                  <c:v>#N/A</c:v>
                </c:pt>
              </c:strCache>
            </c:strRef>
          </c:tx>
          <c:spPr>
            <a:ln w="28575">
              <a:noFill/>
            </a:ln>
          </c:spPr>
          <c:xVal>
            <c:numRef>
              <c:f>'Gráfico Interesados'!$AB$70:$BA$70</c:f>
              <c:numCache>
                <c:formatCode>General</c:formatCode>
                <c:ptCount val="26"/>
                <c:pt idx="0">
                  <c:v>10</c:v>
                </c:pt>
                <c:pt idx="1">
                  <c:v>0</c:v>
                </c:pt>
                <c:pt idx="2">
                  <c:v>0</c:v>
                </c:pt>
                <c:pt idx="3">
                  <c:v>0</c:v>
                </c:pt>
                <c:pt idx="4">
                  <c:v>0</c:v>
                </c:pt>
                <c:pt idx="5">
                  <c:v>0</c:v>
                </c:pt>
                <c:pt idx="6">
                  <c:v>0</c:v>
                </c:pt>
                <c:pt idx="7">
                  <c:v>0</c:v>
                </c:pt>
                <c:pt idx="8">
                  <c:v>0</c:v>
                </c:pt>
                <c:pt idx="9">
                  <c:v>0</c:v>
                </c:pt>
                <c:pt idx="10">
                  <c:v>0</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numCache>
            </c:numRef>
          </c:xVal>
          <c:yVal>
            <c:numRef>
              <c:f>'Gráfico Interesados'!$AB$94:$BA$94</c:f>
              <c:numCache>
                <c:formatCode>General</c:formatCode>
                <c:ptCount val="26"/>
                <c:pt idx="23">
                  <c:v>#N/A</c:v>
                </c:pt>
              </c:numCache>
            </c:numRef>
          </c:yVal>
          <c:smooth val="0"/>
        </c:ser>
        <c:ser>
          <c:idx val="24"/>
          <c:order val="24"/>
          <c:tx>
            <c:strRef>
              <c:f>'Gráfico Interesados'!$AA$95</c:f>
              <c:strCache>
                <c:ptCount val="1"/>
                <c:pt idx="0">
                  <c:v>#N/A</c:v>
                </c:pt>
              </c:strCache>
            </c:strRef>
          </c:tx>
          <c:spPr>
            <a:ln w="28575">
              <a:noFill/>
            </a:ln>
          </c:spPr>
          <c:xVal>
            <c:numRef>
              <c:f>'Gráfico Interesados'!$AB$70:$BA$70</c:f>
              <c:numCache>
                <c:formatCode>General</c:formatCode>
                <c:ptCount val="26"/>
                <c:pt idx="0">
                  <c:v>10</c:v>
                </c:pt>
                <c:pt idx="1">
                  <c:v>0</c:v>
                </c:pt>
                <c:pt idx="2">
                  <c:v>0</c:v>
                </c:pt>
                <c:pt idx="3">
                  <c:v>0</c:v>
                </c:pt>
                <c:pt idx="4">
                  <c:v>0</c:v>
                </c:pt>
                <c:pt idx="5">
                  <c:v>0</c:v>
                </c:pt>
                <c:pt idx="6">
                  <c:v>0</c:v>
                </c:pt>
                <c:pt idx="7">
                  <c:v>0</c:v>
                </c:pt>
                <c:pt idx="8">
                  <c:v>0</c:v>
                </c:pt>
                <c:pt idx="9">
                  <c:v>0</c:v>
                </c:pt>
                <c:pt idx="10">
                  <c:v>0</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numCache>
            </c:numRef>
          </c:xVal>
          <c:yVal>
            <c:numRef>
              <c:f>'Gráfico Interesados'!$AB$95:$BA$95</c:f>
              <c:numCache>
                <c:formatCode>General</c:formatCode>
                <c:ptCount val="26"/>
                <c:pt idx="24">
                  <c:v>#N/A</c:v>
                </c:pt>
              </c:numCache>
            </c:numRef>
          </c:yVal>
          <c:smooth val="0"/>
        </c:ser>
        <c:ser>
          <c:idx val="25"/>
          <c:order val="25"/>
          <c:tx>
            <c:strRef>
              <c:f>'Gráfico Interesados'!$AA$96</c:f>
              <c:strCache>
                <c:ptCount val="1"/>
                <c:pt idx="0">
                  <c:v>#N/A</c:v>
                </c:pt>
              </c:strCache>
            </c:strRef>
          </c:tx>
          <c:spPr>
            <a:ln w="28575">
              <a:noFill/>
            </a:ln>
          </c:spPr>
          <c:xVal>
            <c:numRef>
              <c:f>'Gráfico Interesados'!$AB$70:$BA$70</c:f>
              <c:numCache>
                <c:formatCode>General</c:formatCode>
                <c:ptCount val="26"/>
                <c:pt idx="0">
                  <c:v>10</c:v>
                </c:pt>
                <c:pt idx="1">
                  <c:v>0</c:v>
                </c:pt>
                <c:pt idx="2">
                  <c:v>0</c:v>
                </c:pt>
                <c:pt idx="3">
                  <c:v>0</c:v>
                </c:pt>
                <c:pt idx="4">
                  <c:v>0</c:v>
                </c:pt>
                <c:pt idx="5">
                  <c:v>0</c:v>
                </c:pt>
                <c:pt idx="6">
                  <c:v>0</c:v>
                </c:pt>
                <c:pt idx="7">
                  <c:v>0</c:v>
                </c:pt>
                <c:pt idx="8">
                  <c:v>0</c:v>
                </c:pt>
                <c:pt idx="9">
                  <c:v>0</c:v>
                </c:pt>
                <c:pt idx="10">
                  <c:v>0</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numCache>
            </c:numRef>
          </c:xVal>
          <c:yVal>
            <c:numRef>
              <c:f>'Gráfico Interesados'!$AB$96:$BA$96</c:f>
              <c:numCache>
                <c:formatCode>General</c:formatCode>
                <c:ptCount val="26"/>
                <c:pt idx="25">
                  <c:v>#N/A</c:v>
                </c:pt>
              </c:numCache>
            </c:numRef>
          </c:yVal>
          <c:smooth val="0"/>
        </c:ser>
        <c:dLbls>
          <c:showLegendKey val="0"/>
          <c:showVal val="0"/>
          <c:showCatName val="0"/>
          <c:showSerName val="0"/>
          <c:showPercent val="0"/>
          <c:showBubbleSize val="0"/>
        </c:dLbls>
        <c:axId val="171876704"/>
        <c:axId val="171869648"/>
      </c:scatterChart>
      <c:valAx>
        <c:axId val="171876704"/>
        <c:scaling>
          <c:orientation val="minMax"/>
          <c:max val="10"/>
        </c:scaling>
        <c:delete val="0"/>
        <c:axPos val="b"/>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title>
          <c:tx>
            <c:rich>
              <a:bodyPr/>
              <a:lstStyle/>
              <a:p>
                <a:pPr>
                  <a:defRPr sz="1050" b="0" i="0" u="none" strike="noStrike" baseline="0">
                    <a:solidFill>
                      <a:srgbClr val="333333"/>
                    </a:solidFill>
                    <a:latin typeface="Calibri"/>
                    <a:ea typeface="Calibri"/>
                    <a:cs typeface="Calibri"/>
                  </a:defRPr>
                </a:pPr>
                <a:r>
                  <a:rPr lang="es-ES"/>
                  <a:t>INTERES</a:t>
                </a:r>
              </a:p>
            </c:rich>
          </c:tx>
          <c:layout/>
          <c:overlay val="0"/>
          <c:spPr>
            <a:noFill/>
            <a:ln w="25400">
              <a:noFill/>
            </a:ln>
          </c:spPr>
        </c:title>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0" vert="horz"/>
          <a:lstStyle/>
          <a:p>
            <a:pPr>
              <a:defRPr sz="1050" b="0" i="0" u="none" strike="noStrike" baseline="0">
                <a:solidFill>
                  <a:srgbClr val="333333"/>
                </a:solidFill>
                <a:latin typeface="Calibri"/>
                <a:ea typeface="Calibri"/>
                <a:cs typeface="Calibri"/>
              </a:defRPr>
            </a:pPr>
            <a:endParaRPr lang="es-ES"/>
          </a:p>
        </c:txPr>
        <c:crossAx val="171869648"/>
        <c:crosses val="autoZero"/>
        <c:crossBetween val="midCat"/>
      </c:valAx>
      <c:valAx>
        <c:axId val="171869648"/>
        <c:scaling>
          <c:orientation val="minMax"/>
          <c:max val="10"/>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title>
          <c:tx>
            <c:rich>
              <a:bodyPr/>
              <a:lstStyle/>
              <a:p>
                <a:pPr>
                  <a:defRPr sz="1050" b="0" i="0" u="none" strike="noStrike" baseline="0">
                    <a:solidFill>
                      <a:srgbClr val="333333"/>
                    </a:solidFill>
                    <a:latin typeface="Calibri"/>
                    <a:ea typeface="Calibri"/>
                    <a:cs typeface="Calibri"/>
                  </a:defRPr>
                </a:pPr>
                <a:r>
                  <a:rPr lang="es-ES"/>
                  <a:t>PODER</a:t>
                </a:r>
              </a:p>
            </c:rich>
          </c:tx>
          <c:layout/>
          <c:overlay val="0"/>
          <c:spPr>
            <a:noFill/>
            <a:ln w="25400">
              <a:noFill/>
            </a:ln>
          </c:spPr>
        </c:title>
        <c:numFmt formatCode="General" sourceLinked="1"/>
        <c:majorTickMark val="out"/>
        <c:minorTickMark val="none"/>
        <c:tickLblPos val="nextTo"/>
        <c:spPr>
          <a:ln w="9525">
            <a:noFill/>
          </a:ln>
        </c:spPr>
        <c:txPr>
          <a:bodyPr rot="0" vert="horz"/>
          <a:lstStyle/>
          <a:p>
            <a:pPr>
              <a:defRPr sz="1050" b="0" i="0" u="none" strike="noStrike" baseline="0">
                <a:solidFill>
                  <a:srgbClr val="333333"/>
                </a:solidFill>
                <a:latin typeface="Calibri"/>
                <a:ea typeface="Calibri"/>
                <a:cs typeface="Calibri"/>
              </a:defRPr>
            </a:pPr>
            <a:endParaRPr lang="es-ES"/>
          </a:p>
        </c:txPr>
        <c:crossAx val="171876704"/>
        <c:crosses val="autoZero"/>
        <c:crossBetween val="midCat"/>
      </c:valAx>
      <c:spPr>
        <a:noFill/>
        <a:ln w="25400">
          <a:noFill/>
        </a:ln>
      </c:spPr>
    </c:plotArea>
    <c:legend>
      <c:legendPos val="r"/>
      <c:layout>
        <c:manualLayout>
          <c:xMode val="edge"/>
          <c:yMode val="edge"/>
          <c:x val="0.82400503937007874"/>
          <c:y val="3.8138274884314163E-2"/>
          <c:w val="0.12693711286089238"/>
          <c:h val="0.89080879950247183"/>
        </c:manualLayout>
      </c:layout>
      <c:overlay val="0"/>
      <c:spPr>
        <a:noFill/>
        <a:ln w="25400">
          <a:noFill/>
        </a:ln>
      </c:spPr>
      <c:txPr>
        <a:bodyPr/>
        <a:lstStyle/>
        <a:p>
          <a:pPr>
            <a:defRPr sz="965" b="0" i="0" u="none" strike="noStrike" baseline="0">
              <a:solidFill>
                <a:srgbClr val="333333"/>
              </a:solidFill>
              <a:latin typeface="Calibri"/>
              <a:ea typeface="Calibri"/>
              <a:cs typeface="Calibri"/>
            </a:defRPr>
          </a:pPr>
          <a:endParaRPr lang="es-ES"/>
        </a:p>
      </c:txPr>
    </c:legend>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50" b="0" i="0" u="none" strike="noStrike" baseline="0">
          <a:solidFill>
            <a:srgbClr val="000000"/>
          </a:solidFill>
          <a:latin typeface="Calibri"/>
          <a:ea typeface="Calibri"/>
          <a:cs typeface="Calibri"/>
        </a:defRPr>
      </a:pPr>
      <a:endParaRPr lang="es-E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3.png"/><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6</xdr:col>
      <xdr:colOff>628650</xdr:colOff>
      <xdr:row>1</xdr:row>
      <xdr:rowOff>66675</xdr:rowOff>
    </xdr:from>
    <xdr:to>
      <xdr:col>7</xdr:col>
      <xdr:colOff>619125</xdr:colOff>
      <xdr:row>2</xdr:row>
      <xdr:rowOff>142875</xdr:rowOff>
    </xdr:to>
    <xdr:pic>
      <xdr:nvPicPr>
        <xdr:cNvPr id="1055"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r="2460" b="2438"/>
        <a:stretch>
          <a:fillRect/>
        </a:stretch>
      </xdr:blipFill>
      <xdr:spPr bwMode="auto">
        <a:xfrm>
          <a:off x="4686300" y="228600"/>
          <a:ext cx="7524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2352675</xdr:colOff>
      <xdr:row>0</xdr:row>
      <xdr:rowOff>57150</xdr:rowOff>
    </xdr:from>
    <xdr:to>
      <xdr:col>1</xdr:col>
      <xdr:colOff>3362325</xdr:colOff>
      <xdr:row>0</xdr:row>
      <xdr:rowOff>733425</xdr:rowOff>
    </xdr:to>
    <xdr:pic>
      <xdr:nvPicPr>
        <xdr:cNvPr id="100431"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r="2460" b="2438"/>
        <a:stretch>
          <a:fillRect/>
        </a:stretch>
      </xdr:blipFill>
      <xdr:spPr bwMode="auto">
        <a:xfrm>
          <a:off x="4600575" y="57150"/>
          <a:ext cx="100965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1581150</xdr:colOff>
      <xdr:row>0</xdr:row>
      <xdr:rowOff>57150</xdr:rowOff>
    </xdr:from>
    <xdr:to>
      <xdr:col>1</xdr:col>
      <xdr:colOff>2295525</xdr:colOff>
      <xdr:row>0</xdr:row>
      <xdr:rowOff>828675</xdr:rowOff>
    </xdr:to>
    <xdr:pic>
      <xdr:nvPicPr>
        <xdr:cNvPr id="100432" name="Imagen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29050" y="57150"/>
          <a:ext cx="714375"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3</xdr:col>
      <xdr:colOff>95250</xdr:colOff>
      <xdr:row>6</xdr:row>
      <xdr:rowOff>142875</xdr:rowOff>
    </xdr:from>
    <xdr:to>
      <xdr:col>12</xdr:col>
      <xdr:colOff>381000</xdr:colOff>
      <xdr:row>36</xdr:row>
      <xdr:rowOff>28575</xdr:rowOff>
    </xdr:to>
    <xdr:graphicFrame macro="">
      <xdr:nvGraphicFramePr>
        <xdr:cNvPr id="113815" name="Gráfico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13</xdr:col>
      <xdr:colOff>419100</xdr:colOff>
      <xdr:row>6</xdr:row>
      <xdr:rowOff>0</xdr:rowOff>
    </xdr:from>
    <xdr:to>
      <xdr:col>21</xdr:col>
      <xdr:colOff>571500</xdr:colOff>
      <xdr:row>36</xdr:row>
      <xdr:rowOff>38100</xdr:rowOff>
    </xdr:to>
    <xdr:pic>
      <xdr:nvPicPr>
        <xdr:cNvPr id="113816" name="Imagen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867775" y="1104900"/>
          <a:ext cx="6248400" cy="489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28575</xdr:colOff>
      <xdr:row>1</xdr:row>
      <xdr:rowOff>95250</xdr:rowOff>
    </xdr:from>
    <xdr:to>
      <xdr:col>7</xdr:col>
      <xdr:colOff>561975</xdr:colOff>
      <xdr:row>4</xdr:row>
      <xdr:rowOff>9525</xdr:rowOff>
    </xdr:to>
    <xdr:pic>
      <xdr:nvPicPr>
        <xdr:cNvPr id="113817" name="Picture 2" descr="logo"/>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76275" y="257175"/>
          <a:ext cx="376237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172360</xdr:colOff>
      <xdr:row>7</xdr:row>
      <xdr:rowOff>99786</xdr:rowOff>
    </xdr:from>
    <xdr:to>
      <xdr:col>7</xdr:col>
      <xdr:colOff>294823</xdr:colOff>
      <xdr:row>32</xdr:row>
      <xdr:rowOff>140608</xdr:rowOff>
    </xdr:to>
    <xdr:sp macro="" textlink="">
      <xdr:nvSpPr>
        <xdr:cNvPr id="5" name="Flecha arriba y abajo 4">
          <a:extLst>
            <a:ext uri="{FF2B5EF4-FFF2-40B4-BE49-F238E27FC236}"/>
          </a:extLst>
        </xdr:cNvPr>
        <xdr:cNvSpPr/>
      </xdr:nvSpPr>
      <xdr:spPr>
        <a:xfrm>
          <a:off x="4036789" y="1378857"/>
          <a:ext cx="122463" cy="4122965"/>
        </a:xfrm>
        <a:prstGeom prst="upDownArrow">
          <a:avLst/>
        </a:prstGeom>
        <a:solidFill>
          <a:schemeClr val="accent1">
            <a:alpha val="12000"/>
          </a:schemeClr>
        </a:solidFill>
        <a:ln>
          <a:solidFill>
            <a:schemeClr val="accent1">
              <a:shade val="50000"/>
              <a:alpha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s-ES"/>
        </a:p>
      </xdr:txBody>
    </xdr:sp>
    <xdr:clientData/>
  </xdr:twoCellAnchor>
  <xdr:twoCellAnchor>
    <xdr:from>
      <xdr:col>3</xdr:col>
      <xdr:colOff>672498</xdr:colOff>
      <xdr:row>19</xdr:row>
      <xdr:rowOff>113090</xdr:rowOff>
    </xdr:from>
    <xdr:to>
      <xdr:col>10</xdr:col>
      <xdr:colOff>574525</xdr:colOff>
      <xdr:row>20</xdr:row>
      <xdr:rowOff>69548</xdr:rowOff>
    </xdr:to>
    <xdr:sp macro="" textlink="">
      <xdr:nvSpPr>
        <xdr:cNvPr id="6" name="Flecha arriba y abajo 5">
          <a:extLst>
            <a:ext uri="{FF2B5EF4-FFF2-40B4-BE49-F238E27FC236}"/>
          </a:extLst>
        </xdr:cNvPr>
        <xdr:cNvSpPr/>
      </xdr:nvSpPr>
      <xdr:spPr>
        <a:xfrm rot="16200000">
          <a:off x="4047069" y="793448"/>
          <a:ext cx="119744" cy="5236027"/>
        </a:xfrm>
        <a:prstGeom prst="upDownArrow">
          <a:avLst/>
        </a:prstGeom>
        <a:solidFill>
          <a:schemeClr val="accent1">
            <a:alpha val="12000"/>
          </a:schemeClr>
        </a:solidFill>
        <a:ln>
          <a:solidFill>
            <a:schemeClr val="accent1">
              <a:shade val="50000"/>
              <a:alpha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s-ES"/>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28575</xdr:colOff>
      <xdr:row>1</xdr:row>
      <xdr:rowOff>95250</xdr:rowOff>
    </xdr:from>
    <xdr:to>
      <xdr:col>7</xdr:col>
      <xdr:colOff>561975</xdr:colOff>
      <xdr:row>4</xdr:row>
      <xdr:rowOff>9525</xdr:rowOff>
    </xdr:to>
    <xdr:pic>
      <xdr:nvPicPr>
        <xdr:cNvPr id="115743" name="Picture 2"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5275" y="257175"/>
          <a:ext cx="376237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Archivos%20Andres\FPAA\FPAA%202015\Guia%20y%20anexos%20VII%20convocatoria%20FPAA\Anexos%20guia%20de%20formulacion%20FPAA\Anexo-6-Matriz-para-la-formulacion-de-proyectos%20FPA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d.docs.live.net/e0572d9a688c9203/1.%20CVC/CONTRATO%200500/SIPGA/COMPLETO%20CVC_FORMATO_CARGA_DEFINICION_PAI_2012-2015%20(Autoguardad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general"/>
      <sheetName val="Problema y alternativas"/>
      <sheetName val="Antecedentes y población benefi"/>
      <sheetName val="Metodologia"/>
      <sheetName val="Relación problema y objetivos"/>
      <sheetName val="matriz objetivos y resultados"/>
      <sheetName val="Matriz planificacion"/>
      <sheetName val="Presupuesto"/>
      <sheetName val="Listas"/>
      <sheetName val="Cronograma del proyecto"/>
      <sheetName val="Hoja1"/>
      <sheetName val="Lista2"/>
      <sheetName val="Hoja3"/>
      <sheetName val="Hoja4"/>
      <sheetName val="Hoja5"/>
    </sheetNames>
    <sheetDataSet>
      <sheetData sheetId="0"/>
      <sheetData sheetId="1"/>
      <sheetData sheetId="2"/>
      <sheetData sheetId="3"/>
      <sheetData sheetId="4"/>
      <sheetData sheetId="5"/>
      <sheetData sheetId="6"/>
      <sheetData sheetId="7"/>
      <sheetData sheetId="8">
        <row r="2">
          <cell r="H2" t="str">
            <v>Canaveral - ANSERMANUEVO</v>
          </cell>
        </row>
        <row r="3">
          <cell r="H3" t="str">
            <v>Canaveral - EL AGUILA</v>
          </cell>
        </row>
        <row r="4">
          <cell r="H4" t="str">
            <v>Catarina - ANSERMANUEVO</v>
          </cell>
        </row>
        <row r="5">
          <cell r="H5" t="str">
            <v>Catarina - EL AGUILA</v>
          </cell>
        </row>
        <row r="6">
          <cell r="H6" t="str">
            <v>Chancos - ANSERMANUEVO</v>
          </cell>
        </row>
        <row r="7">
          <cell r="H7" t="str">
            <v>Garrapatas - ARGELIA</v>
          </cell>
        </row>
        <row r="8">
          <cell r="H8" t="str">
            <v>Garrapatas - BOLIVAR</v>
          </cell>
        </row>
        <row r="9">
          <cell r="H9" t="str">
            <v>Garrapatas - EL CAIRO</v>
          </cell>
        </row>
        <row r="10">
          <cell r="H10" t="str">
            <v>Garrapatas - EL DOVIO</v>
          </cell>
        </row>
        <row r="11">
          <cell r="H11" t="str">
            <v>Garrapatas - LA UNION</v>
          </cell>
        </row>
        <row r="12">
          <cell r="H12" t="str">
            <v>Garrapatas - ROLDANILLO</v>
          </cell>
        </row>
        <row r="13">
          <cell r="H13" t="str">
            <v>Garrapatas - VERSALLES</v>
          </cell>
        </row>
        <row r="14">
          <cell r="H14" t="str">
            <v>La Paila - BUGALAGRANDE</v>
          </cell>
        </row>
        <row r="15">
          <cell r="H15" t="str">
            <v>La Paila - SEVILLA</v>
          </cell>
        </row>
        <row r="16">
          <cell r="H16" t="str">
            <v>La Paila - ZARZAL</v>
          </cell>
        </row>
        <row r="17">
          <cell r="H17" t="str">
            <v>La Vieja - ALCALA</v>
          </cell>
        </row>
        <row r="18">
          <cell r="H18" t="str">
            <v>La Vieja - CAICEDONIA</v>
          </cell>
        </row>
        <row r="19">
          <cell r="H19" t="str">
            <v>La Vieja - CARTAGO</v>
          </cell>
        </row>
        <row r="20">
          <cell r="H20" t="str">
            <v>La Vieja - LA VICTORIA</v>
          </cell>
        </row>
        <row r="21">
          <cell r="H21" t="str">
            <v>La Vieja - OBANDO</v>
          </cell>
        </row>
        <row r="22">
          <cell r="H22" t="str">
            <v>La Vieja - SEVILLA</v>
          </cell>
        </row>
        <row r="23">
          <cell r="H23" t="str">
            <v>La Vieja - ULLOA</v>
          </cell>
        </row>
        <row r="24">
          <cell r="H24" t="str">
            <v>Las Canas - SEVILLA</v>
          </cell>
        </row>
        <row r="25">
          <cell r="H25" t="str">
            <v>Las Canas - ZARZAL</v>
          </cell>
        </row>
        <row r="26">
          <cell r="H26" t="str">
            <v>Los Micos - LA VICTORIA</v>
          </cell>
        </row>
        <row r="27">
          <cell r="H27" t="str">
            <v>Los Micos - OBANDO</v>
          </cell>
        </row>
        <row r="28">
          <cell r="H28" t="str">
            <v>Los Micos - ZARZAL</v>
          </cell>
        </row>
        <row r="29">
          <cell r="H29" t="str">
            <v>Obando - CARTAGO</v>
          </cell>
        </row>
        <row r="30">
          <cell r="H30" t="str">
            <v>Obando - OBANDO</v>
          </cell>
        </row>
        <row r="31">
          <cell r="H31" t="str">
            <v>Pescador - BOLIVAR</v>
          </cell>
        </row>
        <row r="32">
          <cell r="H32" t="str">
            <v>Pescador - ROLDANILLO</v>
          </cell>
        </row>
        <row r="33">
          <cell r="H33" t="str">
            <v>Rut - LA UNION</v>
          </cell>
        </row>
        <row r="34">
          <cell r="H34" t="str">
            <v>Rut - ROLDANILLO</v>
          </cell>
        </row>
        <row r="35">
          <cell r="H35" t="str">
            <v>Rut - TORO</v>
          </cell>
        </row>
        <row r="36">
          <cell r="H36" t="str">
            <v>Bugalagrande - ANDALUCIA</v>
          </cell>
        </row>
        <row r="37">
          <cell r="H37" t="str">
            <v>Bugalagrande - BUGALAGRANDE</v>
          </cell>
        </row>
        <row r="38">
          <cell r="H38" t="str">
            <v>Bugalagrande - SEVILLA</v>
          </cell>
        </row>
        <row r="39">
          <cell r="H39" t="str">
            <v>Bugalagrande - TULUA</v>
          </cell>
        </row>
        <row r="40">
          <cell r="H40" t="str">
            <v>Guabas - GINEBRA</v>
          </cell>
        </row>
        <row r="41">
          <cell r="H41" t="str">
            <v>Guabas - GUACARI</v>
          </cell>
        </row>
        <row r="42">
          <cell r="H42" t="str">
            <v>Guadalajara - BUGA</v>
          </cell>
        </row>
        <row r="43">
          <cell r="H43" t="str">
            <v>Guadalajara - SAN PEDRO</v>
          </cell>
        </row>
        <row r="44">
          <cell r="H44" t="str">
            <v>Mediacanoa - YOTOCO</v>
          </cell>
        </row>
        <row r="45">
          <cell r="H45" t="str">
            <v>Morales - ANDALUCIA</v>
          </cell>
        </row>
        <row r="46">
          <cell r="H46" t="str">
            <v>Morales - TULUA</v>
          </cell>
        </row>
        <row r="47">
          <cell r="H47" t="str">
            <v>Piedras - RIOFRIO</v>
          </cell>
        </row>
        <row r="48">
          <cell r="H48" t="str">
            <v>Piedras - YOTOCO</v>
          </cell>
        </row>
        <row r="49">
          <cell r="H49" t="str">
            <v>Riofrio - RIOFRIO</v>
          </cell>
        </row>
        <row r="50">
          <cell r="H50" t="str">
            <v>Riofrio - TRUJILLO</v>
          </cell>
        </row>
        <row r="51">
          <cell r="H51" t="str">
            <v>Sabaletas - EL CERRITO</v>
          </cell>
        </row>
        <row r="52">
          <cell r="H52" t="str">
            <v>Sabaletas - GINEBRA</v>
          </cell>
        </row>
        <row r="53">
          <cell r="H53" t="str">
            <v>Sabaletas - GUACARI</v>
          </cell>
        </row>
        <row r="54">
          <cell r="H54" t="str">
            <v>San Pedro - SAN PEDRO</v>
          </cell>
        </row>
        <row r="55">
          <cell r="H55" t="str">
            <v>Sonso - BUGA</v>
          </cell>
        </row>
        <row r="56">
          <cell r="H56" t="str">
            <v>Sonso - GUACARI</v>
          </cell>
        </row>
        <row r="57">
          <cell r="H57" t="str">
            <v>Tulua - EL CERRITO</v>
          </cell>
        </row>
        <row r="58">
          <cell r="H58" t="str">
            <v>Tulua - BUGA</v>
          </cell>
        </row>
        <row r="59">
          <cell r="H59" t="str">
            <v>Tulua - SAN PEDRO</v>
          </cell>
        </row>
        <row r="60">
          <cell r="H60" t="str">
            <v>Tulua - TULUA</v>
          </cell>
        </row>
        <row r="61">
          <cell r="H61" t="str">
            <v>Yotoco - YOTOCO</v>
          </cell>
        </row>
        <row r="62">
          <cell r="H62" t="str">
            <v>Amaime - EL CERRITO</v>
          </cell>
        </row>
        <row r="63">
          <cell r="H63" t="str">
            <v>Amaime - PALMIRA</v>
          </cell>
        </row>
        <row r="64">
          <cell r="H64" t="str">
            <v>Arroyohondo - YUMBO</v>
          </cell>
        </row>
        <row r="65">
          <cell r="H65" t="str">
            <v>Cali - CALI</v>
          </cell>
        </row>
        <row r="66">
          <cell r="H66" t="str">
            <v>Cali - YUMBO</v>
          </cell>
        </row>
        <row r="67">
          <cell r="H67" t="str">
            <v>Cerrito - EL CERRITO</v>
          </cell>
        </row>
        <row r="68">
          <cell r="H68" t="str">
            <v>Claro - JAMUNDI</v>
          </cell>
        </row>
        <row r="69">
          <cell r="H69" t="str">
            <v>Desbaratado - CANDELARIA</v>
          </cell>
        </row>
        <row r="70">
          <cell r="H70" t="str">
            <v>Desbaratado - FLORIDA</v>
          </cell>
        </row>
        <row r="71">
          <cell r="H71" t="str">
            <v>Guachal (Bolo-Fraile) - CANDELARIA</v>
          </cell>
        </row>
        <row r="72">
          <cell r="H72" t="str">
            <v>Guachal (Bolo-Fraile) - FLORIDA</v>
          </cell>
        </row>
        <row r="73">
          <cell r="H73" t="str">
            <v>Guachal (Bolo-Fraile) - PALMIRA</v>
          </cell>
        </row>
        <row r="74">
          <cell r="H74" t="str">
            <v>Guachal (Bolo-Fraile) - PRADERA</v>
          </cell>
        </row>
        <row r="75">
          <cell r="H75" t="str">
            <v>Jamundi - CALI</v>
          </cell>
        </row>
        <row r="76">
          <cell r="H76" t="str">
            <v>Jamundi - JAMUNDI</v>
          </cell>
        </row>
        <row r="77">
          <cell r="H77" t="str">
            <v>Lili-Melendez-Canaveralejo - CALI</v>
          </cell>
        </row>
        <row r="78">
          <cell r="H78" t="str">
            <v>Mulalo - YUMBO</v>
          </cell>
        </row>
        <row r="79">
          <cell r="H79" t="str">
            <v>Timba - JAMUNDI</v>
          </cell>
        </row>
        <row r="80">
          <cell r="H80" t="str">
            <v>Vijes - VIJES</v>
          </cell>
        </row>
        <row r="81">
          <cell r="H81" t="str">
            <v>Vijes - YUMBO</v>
          </cell>
        </row>
        <row r="82">
          <cell r="H82" t="str">
            <v>Yumbo - YUMBO</v>
          </cell>
        </row>
        <row r="83">
          <cell r="H83" t="str">
            <v>Bahia Buenaventura - BUENAVENTURA</v>
          </cell>
        </row>
        <row r="84">
          <cell r="H84" t="str">
            <v>Bahia Malaga - BUENAVENTURA</v>
          </cell>
        </row>
        <row r="85">
          <cell r="H85" t="str">
            <v>Bajo San Juan - BUENAVENTURA</v>
          </cell>
        </row>
        <row r="86">
          <cell r="H86" t="str">
            <v>Calima - BUENAVENTURA</v>
          </cell>
        </row>
        <row r="87">
          <cell r="H87" t="str">
            <v>Calima - CALIMA-DARIEN</v>
          </cell>
        </row>
        <row r="88">
          <cell r="H88" t="str">
            <v>Calima - RESTREPO</v>
          </cell>
        </row>
        <row r="89">
          <cell r="H89" t="str">
            <v>Calima - YOTOCO</v>
          </cell>
        </row>
        <row r="90">
          <cell r="H90" t="str">
            <v>Dagua - BUENAVENTURA</v>
          </cell>
        </row>
        <row r="91">
          <cell r="H91" t="str">
            <v>Dagua - DAGUA</v>
          </cell>
        </row>
        <row r="92">
          <cell r="H92" t="str">
            <v>Dagua - LA CUMBRE</v>
          </cell>
        </row>
        <row r="93">
          <cell r="H93" t="str">
            <v>Dagua - RESTREPO</v>
          </cell>
        </row>
        <row r="94">
          <cell r="H94" t="str">
            <v>Dagua - VIJES</v>
          </cell>
        </row>
        <row r="95">
          <cell r="H95" t="str">
            <v>Dagua - YOTOCO</v>
          </cell>
        </row>
        <row r="96">
          <cell r="H96" t="str">
            <v>Anchicaya - BUENAVENTURA</v>
          </cell>
        </row>
        <row r="97">
          <cell r="H97" t="str">
            <v>Anchicaya - DAGUA</v>
          </cell>
        </row>
        <row r="98">
          <cell r="H98" t="str">
            <v>Cajambre - BUENAVENTURA</v>
          </cell>
        </row>
        <row r="99">
          <cell r="H99" t="str">
            <v>Mayorquin - BUENAVENTURA</v>
          </cell>
        </row>
        <row r="100">
          <cell r="H100" t="str">
            <v>Naya - BUENAVENTURA</v>
          </cell>
        </row>
        <row r="101">
          <cell r="H101" t="str">
            <v>Raposo - BUENAVENTURA</v>
          </cell>
        </row>
        <row r="102">
          <cell r="H102" t="str">
            <v>Yurumangui - BUENAVENTURA</v>
          </cell>
        </row>
        <row r="103">
          <cell r="H103" t="str">
            <v>TODAS LAS CUENCAS - VALLE DEL CAUCA</v>
          </cell>
        </row>
        <row r="104">
          <cell r="H104" t="str">
            <v>Rio Cauca (cauce) - TODOS LOS MUNICIPIOS</v>
          </cell>
        </row>
        <row r="106">
          <cell r="H106" t="str">
            <v>Suroriente</v>
          </cell>
        </row>
        <row r="107">
          <cell r="H107" t="str">
            <v>Centro_Norte</v>
          </cell>
        </row>
        <row r="108">
          <cell r="H108" t="str">
            <v>BRUT</v>
          </cell>
        </row>
        <row r="109">
          <cell r="H109" t="str">
            <v>Norte</v>
          </cell>
        </row>
        <row r="110">
          <cell r="H110" t="str">
            <v>Suroccidente</v>
          </cell>
        </row>
        <row r="111">
          <cell r="H111" t="str">
            <v>Centro_Sur</v>
          </cell>
        </row>
        <row r="112">
          <cell r="H112" t="str">
            <v>Pacífico_Este</v>
          </cell>
        </row>
        <row r="113">
          <cell r="H113" t="str">
            <v>Pacífico_Oeste</v>
          </cell>
        </row>
        <row r="116">
          <cell r="H116" t="str">
            <v>Deterioro de la biodiversidad</v>
          </cell>
        </row>
        <row r="117">
          <cell r="H117" t="str">
            <v>Deterioro de la calidad de vida</v>
          </cell>
        </row>
        <row r="118">
          <cell r="H118" t="str">
            <v xml:space="preserve">Deterioro del suelo </v>
          </cell>
        </row>
        <row r="119">
          <cell r="H119" t="str">
            <v>Deterioro del agua</v>
          </cell>
        </row>
        <row r="122">
          <cell r="H122" t="str">
            <v>Deforestación</v>
          </cell>
        </row>
        <row r="123">
          <cell r="H123" t="str">
            <v>Expansión de la frontera agrícola</v>
          </cell>
        </row>
        <row r="124">
          <cell r="H124" t="str">
            <v>Demanda y uso de áreas de interés ambiental con actividades no apropiadas</v>
          </cell>
        </row>
        <row r="125">
          <cell r="H125" t="str">
            <v>Conflicto por uso del suelo</v>
          </cell>
        </row>
        <row r="126">
          <cell r="H126" t="str">
            <v>Tecnologías deficientes u obsoletas</v>
          </cell>
        </row>
        <row r="127">
          <cell r="H127" t="str">
            <v>Aplicación excesiva de fertilizantes, plaguicidas persistentes, vinazas y otros</v>
          </cell>
        </row>
        <row r="128">
          <cell r="H128" t="str">
            <v>Ausencia de PTAR o STAR</v>
          </cell>
        </row>
        <row r="129">
          <cell r="H129" t="str">
            <v>Utilización ineficiente de todo tipo de residuos</v>
          </cell>
        </row>
      </sheetData>
      <sheetData sheetId="9"/>
      <sheetData sheetId="10"/>
      <sheetData sheetId="11"/>
      <sheetData sheetId="12"/>
      <sheetData sheetId="13"/>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ÍNEA ESTRATEGICA-No Ponderado"/>
      <sheetName val="PROGRAMA-Cálculo Ponderado"/>
      <sheetName val="PROYECTO-Cálculo Ponderado"/>
      <sheetName val="RESULTADO-Cálculo Ponderado"/>
      <sheetName val="Hoja1"/>
      <sheetName val="Hoja2"/>
      <sheetName val="Informacion general"/>
    </sheetNames>
    <sheetDataSet>
      <sheetData sheetId="0"/>
      <sheetData sheetId="1"/>
      <sheetData sheetId="2">
        <row r="2">
          <cell r="AC2" t="str">
            <v>PN01 Gestión Integral del Recurso Hídrico</v>
          </cell>
        </row>
        <row r="3">
          <cell r="AC3" t="str">
            <v>PN02 Gestión Integral de la biodiversidad y sus servicios ecosistémicos (PNGIBSE)</v>
          </cell>
        </row>
        <row r="4">
          <cell r="AC4" t="str">
            <v>PN03 Producción y Consumo Sostenible</v>
          </cell>
        </row>
        <row r="5">
          <cell r="AC5" t="str">
            <v>PN04 Gestión Ambiental Urbana</v>
          </cell>
        </row>
        <row r="6">
          <cell r="AC6" t="str">
            <v>PN05 Prevención y Control de la Contaminación del Aire</v>
          </cell>
        </row>
        <row r="7">
          <cell r="AC7" t="str">
            <v>PN06 Producción más limpia</v>
          </cell>
        </row>
        <row r="8">
          <cell r="AC8" t="str">
            <v>PN07 Educación Ambiental - SINA</v>
          </cell>
        </row>
        <row r="9">
          <cell r="AC9" t="str">
            <v>PN08 Humedales Interiores de Colombia</v>
          </cell>
        </row>
        <row r="10">
          <cell r="AC10" t="str">
            <v>PN09 Desarrollo sostenible de los espacios oceánicos y las zonas costeras e insulares de Colombia PNAOCI</v>
          </cell>
        </row>
        <row r="11">
          <cell r="AC11" t="str">
            <v xml:space="preserve">PN10 Política Ambiental para la Gestión Integral de Rresiduos o desechos peligrosos </v>
          </cell>
        </row>
        <row r="12">
          <cell r="AC12" t="str">
            <v>PN11 Programa para el manejo sostenible y restauración de ecosistemas de la alta montaña colombiana: Páramos</v>
          </cell>
        </row>
        <row r="13">
          <cell r="AC13" t="str">
            <v>PN12 Espacio Público</v>
          </cell>
        </row>
        <row r="14">
          <cell r="AC14" t="str">
            <v>PN13 Investigación Ambiental</v>
          </cell>
        </row>
        <row r="15">
          <cell r="AC15" t="str">
            <v>PN14 Ordenamiento ambiental del territorio y gestión del riesgo</v>
          </cell>
        </row>
        <row r="16">
          <cell r="AC16" t="str">
            <v>PN15 Cambio Climático</v>
          </cell>
        </row>
        <row r="17">
          <cell r="AC17" t="str">
            <v>PN16 Gobernabilidad y Autoridad Ambiental</v>
          </cell>
        </row>
        <row r="18">
          <cell r="AC18" t="str">
            <v>PN17 Plan Nacional de Desarrollo Forestal</v>
          </cell>
        </row>
        <row r="19">
          <cell r="AC19" t="str">
            <v>PN18 Política de Bosques- CONPES</v>
          </cell>
        </row>
        <row r="20">
          <cell r="AC20" t="str">
            <v>PN19 Estímulo a la reforestación comercial en Colombia - CONPES</v>
          </cell>
        </row>
        <row r="21">
          <cell r="AC21" t="str">
            <v>PN20 Desarrollo comercial de la biotecnología a partir del uso sostenible de la biodiversidad</v>
          </cell>
        </row>
        <row r="22">
          <cell r="AC22" t="str">
            <v>PN21 Fortalecimiento Institucional</v>
          </cell>
        </row>
        <row r="23">
          <cell r="AC23" t="str">
            <v>PN22 Gestión Integral del Riesgo</v>
          </cell>
        </row>
        <row r="24">
          <cell r="AC24" t="str">
            <v>PN23 Tecnologias de la Información y Comunicación</v>
          </cell>
        </row>
      </sheetData>
      <sheetData sheetId="3">
        <row r="1">
          <cell r="AA1" t="str">
            <v>Acciones</v>
          </cell>
        </row>
        <row r="2">
          <cell r="AA2" t="str">
            <v>Acreditaciones</v>
          </cell>
        </row>
        <row r="3">
          <cell r="AA3" t="str">
            <v>Actividades</v>
          </cell>
        </row>
        <row r="4">
          <cell r="AA4" t="str">
            <v>Actores</v>
          </cell>
        </row>
        <row r="5">
          <cell r="AA5" t="str">
            <v>Actores organizados</v>
          </cell>
        </row>
        <row r="6">
          <cell r="AA6" t="str">
            <v>Actos Administrativos</v>
          </cell>
        </row>
        <row r="7">
          <cell r="AA7" t="str">
            <v>Actuaciones</v>
          </cell>
        </row>
        <row r="8">
          <cell r="AA8" t="str">
            <v>Acuerdos</v>
          </cell>
        </row>
        <row r="9">
          <cell r="AA9" t="str">
            <v>Afiches</v>
          </cell>
        </row>
        <row r="10">
          <cell r="AA10" t="str">
            <v>Agendas</v>
          </cell>
        </row>
        <row r="11">
          <cell r="AA11" t="str">
            <v>Alevinos</v>
          </cell>
        </row>
        <row r="12">
          <cell r="AA12" t="str">
            <v>Alternativas</v>
          </cell>
        </row>
        <row r="13">
          <cell r="AA13" t="str">
            <v>Análisis</v>
          </cell>
        </row>
        <row r="14">
          <cell r="AA14" t="str">
            <v>Años</v>
          </cell>
        </row>
        <row r="15">
          <cell r="AA15" t="str">
            <v>Aplicaciones</v>
          </cell>
        </row>
        <row r="16">
          <cell r="AA16" t="str">
            <v>Aplicativos</v>
          </cell>
        </row>
        <row r="17">
          <cell r="AA17" t="str">
            <v>Aportes</v>
          </cell>
        </row>
        <row r="18">
          <cell r="AA18" t="str">
            <v>Árboles</v>
          </cell>
        </row>
        <row r="19">
          <cell r="AA19" t="str">
            <v>Archivos</v>
          </cell>
        </row>
        <row r="20">
          <cell r="AA20" t="str">
            <v>Áreas</v>
          </cell>
        </row>
        <row r="21">
          <cell r="AA21" t="str">
            <v>Áreas Naturales Protegidas (ANP)</v>
          </cell>
        </row>
        <row r="22">
          <cell r="AA22" t="str">
            <v>Asesorías</v>
          </cell>
        </row>
        <row r="23">
          <cell r="AA23" t="str">
            <v>Asociaciones</v>
          </cell>
        </row>
        <row r="24">
          <cell r="AA24" t="str">
            <v>Bancos</v>
          </cell>
        </row>
        <row r="25">
          <cell r="AA25" t="str">
            <v>Base de Datos</v>
          </cell>
        </row>
        <row r="26">
          <cell r="AA26" t="str">
            <v>Beneficios Educativos</v>
          </cell>
        </row>
        <row r="27">
          <cell r="AA27" t="str">
            <v>BEP/M$PIB-Barriles de petróleo millones de pesos de PIB departamental</v>
          </cell>
        </row>
        <row r="28">
          <cell r="AA28" t="str">
            <v>Bibliotecas</v>
          </cell>
        </row>
        <row r="29">
          <cell r="AA29" t="str">
            <v>Bienes</v>
          </cell>
        </row>
        <row r="30">
          <cell r="AA30" t="str">
            <v>Boletines</v>
          </cell>
        </row>
        <row r="31">
          <cell r="AA31" t="str">
            <v>Botaderos</v>
          </cell>
        </row>
        <row r="32">
          <cell r="AA32" t="str">
            <v>Brigadas</v>
          </cell>
        </row>
        <row r="33">
          <cell r="AA33" t="str">
            <v>Cadenas</v>
          </cell>
        </row>
        <row r="34">
          <cell r="AA34" t="str">
            <v>Campañas</v>
          </cell>
        </row>
        <row r="35">
          <cell r="AA35" t="str">
            <v>Campesinos</v>
          </cell>
        </row>
        <row r="36">
          <cell r="AA36" t="str">
            <v>Canales</v>
          </cell>
        </row>
        <row r="37">
          <cell r="AA37" t="str">
            <v>Canales de comercialización</v>
          </cell>
        </row>
        <row r="38">
          <cell r="AA38" t="str">
            <v>Capacitaciones</v>
          </cell>
        </row>
        <row r="39">
          <cell r="AA39" t="str">
            <v>Captaciones</v>
          </cell>
        </row>
        <row r="40">
          <cell r="AA40" t="str">
            <v>Caracterización y/o diagnóstico</v>
          </cell>
        </row>
        <row r="41">
          <cell r="AA41" t="str">
            <v>Cartillas</v>
          </cell>
        </row>
        <row r="42">
          <cell r="AA42" t="str">
            <v>CAVs</v>
          </cell>
        </row>
        <row r="43">
          <cell r="AA43" t="str">
            <v>Censos</v>
          </cell>
        </row>
        <row r="44">
          <cell r="AA44" t="str">
            <v>Centímetros Cúbicos (cm3)</v>
          </cell>
        </row>
        <row r="45">
          <cell r="AA45" t="str">
            <v>Centros</v>
          </cell>
        </row>
        <row r="46">
          <cell r="AA46" t="str">
            <v>Centros Certificados</v>
          </cell>
        </row>
        <row r="47">
          <cell r="AA47" t="str">
            <v>Centros de Documentación</v>
          </cell>
        </row>
        <row r="48">
          <cell r="AA48" t="str">
            <v>Centros poblados</v>
          </cell>
        </row>
        <row r="49">
          <cell r="AA49" t="str">
            <v>Certificaciones</v>
          </cell>
        </row>
        <row r="50">
          <cell r="AA50" t="str">
            <v>Ciclos</v>
          </cell>
        </row>
        <row r="51">
          <cell r="AA51" t="str">
            <v>Coberturas</v>
          </cell>
        </row>
        <row r="52">
          <cell r="AA52" t="str">
            <v>Códigos</v>
          </cell>
        </row>
        <row r="53">
          <cell r="AA53" t="str">
            <v>Colecciones</v>
          </cell>
        </row>
        <row r="54">
          <cell r="AA54" t="str">
            <v>Colectores</v>
          </cell>
        </row>
        <row r="55">
          <cell r="AA55" t="str">
            <v>Comités</v>
          </cell>
        </row>
        <row r="56">
          <cell r="AA56" t="str">
            <v>Comités Interinstitucionales de Educación Ambiental- CIDEAS</v>
          </cell>
        </row>
        <row r="57">
          <cell r="AA57" t="str">
            <v>Comunas</v>
          </cell>
        </row>
        <row r="58">
          <cell r="AA58" t="str">
            <v>Comunicados</v>
          </cell>
        </row>
        <row r="59">
          <cell r="AA59" t="str">
            <v>Comunidades</v>
          </cell>
        </row>
        <row r="60">
          <cell r="AA60" t="str">
            <v xml:space="preserve">Conceptos </v>
          </cell>
        </row>
        <row r="61">
          <cell r="AA61" t="str">
            <v>Concesiones</v>
          </cell>
        </row>
        <row r="62">
          <cell r="AA62" t="str">
            <v>Concursos</v>
          </cell>
        </row>
        <row r="63">
          <cell r="AA63" t="str">
            <v>Congresos</v>
          </cell>
        </row>
        <row r="64">
          <cell r="AA64" t="str">
            <v>Consejos</v>
          </cell>
        </row>
        <row r="65">
          <cell r="AA65" t="str">
            <v>Consejos de Cuenca</v>
          </cell>
        </row>
        <row r="66">
          <cell r="AA66" t="str">
            <v>Contaminantes</v>
          </cell>
        </row>
        <row r="67">
          <cell r="AA67" t="str">
            <v>Convenios</v>
          </cell>
        </row>
        <row r="68">
          <cell r="AA68" t="str">
            <v>Corporaciones (CAR)</v>
          </cell>
        </row>
        <row r="69">
          <cell r="AA69" t="str">
            <v>Corredores biológicos</v>
          </cell>
        </row>
        <row r="70">
          <cell r="AA70" t="str">
            <v>Corrientes</v>
          </cell>
        </row>
        <row r="71">
          <cell r="AA71" t="str">
            <v>Costo por tonelada ($/Ton)</v>
          </cell>
        </row>
        <row r="72">
          <cell r="AA72" t="str">
            <v>Cuadras</v>
          </cell>
        </row>
        <row r="73">
          <cell r="AA73" t="str">
            <v>Cuencas</v>
          </cell>
        </row>
        <row r="74">
          <cell r="AA74" t="str">
            <v>Cuerpos de agua</v>
          </cell>
        </row>
        <row r="75">
          <cell r="AA75" t="str">
            <v>Cultivos</v>
          </cell>
        </row>
        <row r="76">
          <cell r="AA76" t="str">
            <v>Cursos</v>
          </cell>
        </row>
        <row r="77">
          <cell r="AA77" t="str">
            <v>Declaratorias</v>
          </cell>
        </row>
        <row r="78">
          <cell r="AA78" t="str">
            <v>Denuncias</v>
          </cell>
        </row>
        <row r="79">
          <cell r="AA79" t="str">
            <v>Depósitos</v>
          </cell>
        </row>
        <row r="80">
          <cell r="AA80" t="str">
            <v>Diagnósticos</v>
          </cell>
        </row>
        <row r="81">
          <cell r="AA81" t="str">
            <v>Días</v>
          </cell>
        </row>
        <row r="82">
          <cell r="AA82" t="str">
            <v>Difusiones</v>
          </cell>
        </row>
        <row r="83">
          <cell r="AA83" t="str">
            <v>Dirección Ambiental Regional</v>
          </cell>
        </row>
        <row r="84">
          <cell r="AA84" t="str">
            <v>Discos compactos (CD)</v>
          </cell>
        </row>
        <row r="85">
          <cell r="AA85" t="str">
            <v>Diseños</v>
          </cell>
        </row>
        <row r="86">
          <cell r="AA86" t="str">
            <v>Distritos</v>
          </cell>
        </row>
        <row r="87">
          <cell r="AA87" t="str">
            <v>Docentes</v>
          </cell>
        </row>
        <row r="88">
          <cell r="AA88" t="str">
            <v>Documentales</v>
          </cell>
        </row>
        <row r="89">
          <cell r="AA89" t="str">
            <v>Documentos</v>
          </cell>
        </row>
        <row r="90">
          <cell r="AA90" t="str">
            <v>Dólares (US $)</v>
          </cell>
        </row>
        <row r="91">
          <cell r="AA91" t="str">
            <v>Ecoparques</v>
          </cell>
        </row>
        <row r="92">
          <cell r="AA92" t="str">
            <v>Ecorregiones</v>
          </cell>
        </row>
        <row r="93">
          <cell r="AA93" t="str">
            <v>Ediciones</v>
          </cell>
        </row>
        <row r="94">
          <cell r="AA94" t="str">
            <v>Ejemplares</v>
          </cell>
        </row>
        <row r="95">
          <cell r="AA95" t="str">
            <v>Embalses</v>
          </cell>
        </row>
        <row r="96">
          <cell r="AA96" t="str">
            <v>Empresas</v>
          </cell>
        </row>
        <row r="97">
          <cell r="AA97" t="str">
            <v>Encuentros</v>
          </cell>
        </row>
        <row r="98">
          <cell r="AA98" t="str">
            <v>Entes Territoriales</v>
          </cell>
        </row>
        <row r="99">
          <cell r="AA99" t="str">
            <v>Entidades</v>
          </cell>
        </row>
        <row r="100">
          <cell r="AA100" t="str">
            <v>Equipos</v>
          </cell>
        </row>
        <row r="101">
          <cell r="AA101" t="str">
            <v>Escenarios</v>
          </cell>
        </row>
        <row r="102">
          <cell r="AA102" t="str">
            <v>Escuelas</v>
          </cell>
        </row>
        <row r="103">
          <cell r="AA103" t="str">
            <v>Especies</v>
          </cell>
        </row>
        <row r="104">
          <cell r="AA104" t="str">
            <v>Especies Amenazadas</v>
          </cell>
        </row>
        <row r="105">
          <cell r="AA105" t="str">
            <v>Especies Caracterizadas</v>
          </cell>
        </row>
        <row r="106">
          <cell r="AA106" t="str">
            <v>Especies Monitoreadas</v>
          </cell>
        </row>
        <row r="107">
          <cell r="AA107" t="str">
            <v>Establecimientos</v>
          </cell>
        </row>
        <row r="108">
          <cell r="AA108" t="str">
            <v xml:space="preserve">Estaciones </v>
          </cell>
        </row>
        <row r="109">
          <cell r="AA109" t="str">
            <v>Estaciones en operación</v>
          </cell>
        </row>
        <row r="110">
          <cell r="AA110" t="str">
            <v>Estrategias</v>
          </cell>
        </row>
        <row r="111">
          <cell r="AA111" t="str">
            <v>Estructuras</v>
          </cell>
        </row>
        <row r="112">
          <cell r="AA112" t="str">
            <v>Estudios</v>
          </cell>
        </row>
        <row r="113">
          <cell r="AA113" t="str">
            <v>Evaluaciones</v>
          </cell>
        </row>
        <row r="114">
          <cell r="AA114" t="str">
            <v>Eventos</v>
          </cell>
        </row>
        <row r="115">
          <cell r="AA115" t="str">
            <v>Expedientes</v>
          </cell>
        </row>
        <row r="116">
          <cell r="AA116" t="str">
            <v>Experiencias</v>
          </cell>
        </row>
        <row r="117">
          <cell r="AA117" t="str">
            <v>Explotaciones</v>
          </cell>
        </row>
        <row r="118">
          <cell r="AA118" t="str">
            <v>Facturas</v>
          </cell>
        </row>
        <row r="119">
          <cell r="AA119" t="str">
            <v>Familias</v>
          </cell>
        </row>
        <row r="120">
          <cell r="AA120" t="str">
            <v>Fases</v>
          </cell>
        </row>
        <row r="121">
          <cell r="AA121" t="str">
            <v>Ferias</v>
          </cell>
        </row>
        <row r="122">
          <cell r="AA122" t="str">
            <v>Fichas</v>
          </cell>
        </row>
        <row r="123">
          <cell r="AA123" t="str">
            <v>Formulaciones</v>
          </cell>
        </row>
        <row r="124">
          <cell r="AA124" t="str">
            <v>Fuentes</v>
          </cell>
        </row>
        <row r="125">
          <cell r="AA125" t="str">
            <v>Funcionarios</v>
          </cell>
        </row>
        <row r="126">
          <cell r="AA126" t="str">
            <v>Generadores</v>
          </cell>
        </row>
        <row r="127">
          <cell r="AA127" t="str">
            <v>Gestiones</v>
          </cell>
        </row>
        <row r="128">
          <cell r="AA128" t="str">
            <v>Giras</v>
          </cell>
        </row>
        <row r="129">
          <cell r="AA129" t="str">
            <v>Global</v>
          </cell>
        </row>
        <row r="130">
          <cell r="AA130" t="str">
            <v>Granjas</v>
          </cell>
        </row>
        <row r="131">
          <cell r="AA131" t="str">
            <v>Grupos</v>
          </cell>
        </row>
        <row r="132">
          <cell r="AA132" t="str">
            <v>Guías</v>
          </cell>
        </row>
        <row r="133">
          <cell r="AA133" t="str">
            <v>Habitantes</v>
          </cell>
        </row>
        <row r="134">
          <cell r="AA134" t="str">
            <v>Hectáreas (Has)</v>
          </cell>
        </row>
        <row r="135">
          <cell r="AA135" t="str">
            <v>Herramientas</v>
          </cell>
        </row>
        <row r="136">
          <cell r="AA136" t="str">
            <v>Horas</v>
          </cell>
        </row>
        <row r="137">
          <cell r="AA137" t="str">
            <v>Horas/Hombre</v>
          </cell>
        </row>
        <row r="138">
          <cell r="AA138" t="str">
            <v>Huertos</v>
          </cell>
        </row>
        <row r="139">
          <cell r="AA139" t="str">
            <v>Humedales</v>
          </cell>
        </row>
        <row r="140">
          <cell r="AA140" t="str">
            <v>Imágenes</v>
          </cell>
        </row>
        <row r="141">
          <cell r="AA141" t="str">
            <v>Imágenes Satelitales</v>
          </cell>
        </row>
        <row r="142">
          <cell r="AA142" t="str">
            <v>Implementación</v>
          </cell>
        </row>
        <row r="143">
          <cell r="AA143" t="str">
            <v>Indicadores</v>
          </cell>
        </row>
        <row r="144">
          <cell r="AA144" t="str">
            <v>Índices</v>
          </cell>
        </row>
        <row r="145">
          <cell r="AA145" t="str">
            <v>Industrias</v>
          </cell>
        </row>
        <row r="146">
          <cell r="AA146" t="str">
            <v>Informes</v>
          </cell>
        </row>
        <row r="147">
          <cell r="AA147" t="str">
            <v>Infracciones</v>
          </cell>
        </row>
        <row r="148">
          <cell r="AA148" t="str">
            <v>Iniciativas</v>
          </cell>
        </row>
        <row r="149">
          <cell r="AA149" t="str">
            <v>Instituciones</v>
          </cell>
        </row>
        <row r="150">
          <cell r="AA150" t="str">
            <v>Instrumentos</v>
          </cell>
        </row>
        <row r="151">
          <cell r="AA151" t="str">
            <v>Interventorías</v>
          </cell>
        </row>
        <row r="152">
          <cell r="AA152" t="str">
            <v>Inventarios</v>
          </cell>
        </row>
        <row r="153">
          <cell r="AA153" t="str">
            <v>Investigaciones</v>
          </cell>
        </row>
        <row r="154">
          <cell r="AA154" t="str">
            <v>Jagüeyes</v>
          </cell>
        </row>
        <row r="155">
          <cell r="AA155" t="str">
            <v>Jornadas</v>
          </cell>
        </row>
        <row r="156">
          <cell r="AA156" t="str">
            <v>Juegos</v>
          </cell>
        </row>
        <row r="157">
          <cell r="AA157" t="str">
            <v>Kilogramos (Kg.)</v>
          </cell>
        </row>
        <row r="158">
          <cell r="AA158" t="str">
            <v>Kilómetros  (Km.)</v>
          </cell>
        </row>
        <row r="159">
          <cell r="AA159" t="str">
            <v>Kilómetros Cuadrados (Km2)</v>
          </cell>
        </row>
        <row r="160">
          <cell r="AA160" t="str">
            <v>Lagos</v>
          </cell>
        </row>
        <row r="161">
          <cell r="AA161" t="str">
            <v>Licencias</v>
          </cell>
        </row>
        <row r="162">
          <cell r="AA162" t="str">
            <v>Ligas</v>
          </cell>
        </row>
        <row r="163">
          <cell r="AA163" t="str">
            <v>Litros</v>
          </cell>
        </row>
        <row r="164">
          <cell r="AA164" t="str">
            <v>Litros/seg.</v>
          </cell>
        </row>
        <row r="165">
          <cell r="AA165" t="str">
            <v>Localidades</v>
          </cell>
        </row>
        <row r="166">
          <cell r="AA166" t="str">
            <v>M3/año</v>
          </cell>
        </row>
        <row r="167">
          <cell r="AA167" t="str">
            <v>M3/seg.</v>
          </cell>
        </row>
        <row r="168">
          <cell r="AA168" t="str">
            <v>Manuales</v>
          </cell>
        </row>
        <row r="169">
          <cell r="AA169" t="str">
            <v>Mapas</v>
          </cell>
        </row>
        <row r="170">
          <cell r="AA170" t="str">
            <v>Mataderos</v>
          </cell>
        </row>
        <row r="171">
          <cell r="AA171" t="str">
            <v>Matrices</v>
          </cell>
        </row>
        <row r="172">
          <cell r="AA172" t="str">
            <v>Mecanismos</v>
          </cell>
        </row>
        <row r="173">
          <cell r="AA173" t="str">
            <v>Medios</v>
          </cell>
        </row>
        <row r="174">
          <cell r="AA174" t="str">
            <v>Mensajes</v>
          </cell>
        </row>
        <row r="175">
          <cell r="AA175" t="str">
            <v>Mes/Hombre</v>
          </cell>
        </row>
        <row r="176">
          <cell r="AA176" t="str">
            <v>Mesas</v>
          </cell>
        </row>
        <row r="177">
          <cell r="AA177" t="str">
            <v>Meses</v>
          </cell>
        </row>
        <row r="178">
          <cell r="AA178" t="str">
            <v>Metadatos</v>
          </cell>
        </row>
        <row r="179">
          <cell r="AA179" t="str">
            <v>Metodologías</v>
          </cell>
        </row>
        <row r="180">
          <cell r="AA180" t="str">
            <v>Metros</v>
          </cell>
        </row>
        <row r="181">
          <cell r="AA181" t="str">
            <v>Metros cuadrados (M2)</v>
          </cell>
        </row>
        <row r="182">
          <cell r="AA182" t="str">
            <v>Metros cúbicos (M3)</v>
          </cell>
        </row>
        <row r="183">
          <cell r="AA183" t="str">
            <v>Microcuencas</v>
          </cell>
        </row>
        <row r="184">
          <cell r="AA184" t="str">
            <v>Microgramos por metro cúbico</v>
          </cell>
        </row>
        <row r="185">
          <cell r="AA185" t="str">
            <v>Mililitros</v>
          </cell>
        </row>
        <row r="186">
          <cell r="AA186" t="str">
            <v>Millones de M3</v>
          </cell>
        </row>
        <row r="187">
          <cell r="AA187" t="str">
            <v>Millones de Pesos</v>
          </cell>
        </row>
        <row r="188">
          <cell r="AA188" t="str">
            <v>Minas</v>
          </cell>
        </row>
        <row r="189">
          <cell r="AA189" t="str">
            <v>Minicentros</v>
          </cell>
        </row>
        <row r="190">
          <cell r="AA190" t="str">
            <v>Minidistritos</v>
          </cell>
        </row>
        <row r="191">
          <cell r="AA191" t="str">
            <v>Misiones</v>
          </cell>
        </row>
        <row r="192">
          <cell r="AA192" t="str">
            <v>Modelos</v>
          </cell>
        </row>
        <row r="193">
          <cell r="AA193" t="str">
            <v>Módulos</v>
          </cell>
        </row>
        <row r="194">
          <cell r="AA194" t="str">
            <v>Monitoreos</v>
          </cell>
        </row>
        <row r="195">
          <cell r="AA195" t="str">
            <v>Muestras</v>
          </cell>
        </row>
        <row r="196">
          <cell r="AA196" t="str">
            <v>Muestreos</v>
          </cell>
        </row>
        <row r="197">
          <cell r="AA197" t="str">
            <v>Municipios</v>
          </cell>
        </row>
        <row r="198">
          <cell r="AA198" t="str">
            <v>Museos</v>
          </cell>
        </row>
        <row r="199">
          <cell r="AA199" t="str">
            <v>Negocios</v>
          </cell>
        </row>
        <row r="200">
          <cell r="AA200" t="str">
            <v>Neutralizaciones</v>
          </cell>
        </row>
        <row r="201">
          <cell r="AA201" t="str">
            <v>Nodos</v>
          </cell>
        </row>
        <row r="202">
          <cell r="AA202" t="str">
            <v>Normas</v>
          </cell>
        </row>
        <row r="203">
          <cell r="AA203" t="str">
            <v>Núcleos</v>
          </cell>
        </row>
        <row r="204">
          <cell r="AA204" t="str">
            <v>Número</v>
          </cell>
        </row>
        <row r="205">
          <cell r="AA205" t="str">
            <v>Obras</v>
          </cell>
        </row>
        <row r="206">
          <cell r="AA206" t="str">
            <v>Obras Hidráulicas</v>
          </cell>
        </row>
        <row r="207">
          <cell r="AA207" t="str">
            <v>Observatorios</v>
          </cell>
        </row>
        <row r="208">
          <cell r="AA208" t="str">
            <v>Oficina Provincial</v>
          </cell>
        </row>
        <row r="209">
          <cell r="AA209" t="str">
            <v>Oficinas</v>
          </cell>
        </row>
        <row r="210">
          <cell r="AA210" t="str">
            <v>Operativos</v>
          </cell>
        </row>
        <row r="211">
          <cell r="AA211" t="str">
            <v>Optimizaciones</v>
          </cell>
        </row>
        <row r="212">
          <cell r="AA212" t="str">
            <v>Ordenamientos  Forestales</v>
          </cell>
        </row>
        <row r="213">
          <cell r="AA213" t="str">
            <v>Organizaciones</v>
          </cell>
        </row>
        <row r="214">
          <cell r="AA214" t="str">
            <v>Parámetros</v>
          </cell>
        </row>
        <row r="215">
          <cell r="AA215" t="str">
            <v>Parcelas</v>
          </cell>
        </row>
        <row r="216">
          <cell r="AA216" t="str">
            <v>Parques</v>
          </cell>
        </row>
        <row r="217">
          <cell r="AA217" t="str">
            <v>Perfiles</v>
          </cell>
        </row>
        <row r="218">
          <cell r="AA218" t="str">
            <v>Periódicos</v>
          </cell>
        </row>
        <row r="219">
          <cell r="AA219" t="str">
            <v>Permisos</v>
          </cell>
        </row>
        <row r="220">
          <cell r="AA220" t="str">
            <v>Personas</v>
          </cell>
        </row>
        <row r="221">
          <cell r="AA221" t="str">
            <v>Pesos ($)</v>
          </cell>
        </row>
        <row r="222">
          <cell r="AA222" t="str">
            <v>Piezas comunicacionales</v>
          </cell>
        </row>
        <row r="223">
          <cell r="AA223" t="str">
            <v>Piezómetros</v>
          </cell>
        </row>
        <row r="224">
          <cell r="AA224" t="str">
            <v>PIGAE</v>
          </cell>
        </row>
        <row r="225">
          <cell r="AA225" t="str">
            <v>Pisos</v>
          </cell>
        </row>
        <row r="226">
          <cell r="AA226" t="str">
            <v>Planes</v>
          </cell>
        </row>
        <row r="227">
          <cell r="AA227" t="str">
            <v>Planes de Gestión Ambiental Regional (PGAR)</v>
          </cell>
        </row>
        <row r="228">
          <cell r="AA228" t="str">
            <v>Planes de Gestión Integral de Residuos Sólidos (PGIRS)</v>
          </cell>
        </row>
        <row r="229">
          <cell r="AA229" t="str">
            <v>Planes de Manejo Ambiental (PMA)</v>
          </cell>
        </row>
        <row r="230">
          <cell r="AA230" t="str">
            <v>Planes de Manejo y Ordenamiento del Recurso Hídrico (PMORH)</v>
          </cell>
        </row>
        <row r="231">
          <cell r="AA231" t="str">
            <v>Planes de Ordenamiento Territoriales (EOT-PBOT-POT)</v>
          </cell>
        </row>
        <row r="232">
          <cell r="AA232" t="str">
            <v>Planes de Ordenamiento y Manejo de Cuenca-POMCA</v>
          </cell>
        </row>
        <row r="233">
          <cell r="AA233" t="str">
            <v>Planes de Saneamiento y Manejo de Vertimientos -PSMV</v>
          </cell>
        </row>
        <row r="234">
          <cell r="AA234" t="str">
            <v>Plantas</v>
          </cell>
        </row>
        <row r="235">
          <cell r="AA235" t="str">
            <v>Plantas de Tratamiento</v>
          </cell>
        </row>
        <row r="236">
          <cell r="AA236" t="str">
            <v>Plantas de Tratamiento de Aguas Residuales - PTAR</v>
          </cell>
        </row>
        <row r="237">
          <cell r="AA237" t="str">
            <v>Plántulas</v>
          </cell>
        </row>
        <row r="238">
          <cell r="AA238" t="str">
            <v>Plegables</v>
          </cell>
        </row>
        <row r="239">
          <cell r="AA239" t="str">
            <v>Poblaciones</v>
          </cell>
        </row>
        <row r="240">
          <cell r="AA240" t="str">
            <v>Porcentaje de Carga de contaminante reducida para Demanda Bioquímica de Oxígeno -DBO</v>
          </cell>
        </row>
        <row r="241">
          <cell r="AA241" t="str">
            <v>Porcentaje de Carga de contaminante reducida para Sólidos Suspendidos Totales -SST</v>
          </cell>
        </row>
        <row r="242">
          <cell r="AA242" t="str">
            <v>Porcentaje de Cuenca</v>
          </cell>
        </row>
        <row r="243">
          <cell r="AA243" t="str">
            <v>Porcentaje de Pesos ($)</v>
          </cell>
        </row>
        <row r="244">
          <cell r="AA244" t="str">
            <v>Porcentaje Promedio</v>
          </cell>
        </row>
        <row r="245">
          <cell r="AA245" t="str">
            <v>Porcentajes</v>
          </cell>
        </row>
        <row r="246">
          <cell r="AA246" t="str">
            <v>Portafolios y Proyectos</v>
          </cell>
        </row>
        <row r="247">
          <cell r="AA247" t="str">
            <v>Predios</v>
          </cell>
        </row>
        <row r="248">
          <cell r="AA248" t="str">
            <v>Presentación</v>
          </cell>
        </row>
        <row r="249">
          <cell r="AA249" t="str">
            <v>Procesos</v>
          </cell>
        </row>
        <row r="250">
          <cell r="AA250" t="str">
            <v>Productores</v>
          </cell>
        </row>
        <row r="251">
          <cell r="AA251" t="str">
            <v>Productos</v>
          </cell>
        </row>
        <row r="252">
          <cell r="AA252" t="str">
            <v>Programas</v>
          </cell>
        </row>
        <row r="253">
          <cell r="AA253" t="str">
            <v>Programas ambientales escolares -PRAES</v>
          </cell>
        </row>
        <row r="254">
          <cell r="AA254" t="str">
            <v>Programas de conservación formulados y en ejecución de especies amenazadas de flora y fauna</v>
          </cell>
        </row>
        <row r="255">
          <cell r="AA255" t="str">
            <v>Promociones</v>
          </cell>
        </row>
        <row r="256">
          <cell r="AA256" t="str">
            <v>Promotores</v>
          </cell>
        </row>
        <row r="257">
          <cell r="AA257" t="str">
            <v>Propuestas</v>
          </cell>
        </row>
        <row r="258">
          <cell r="AA258" t="str">
            <v>Protocolos</v>
          </cell>
        </row>
        <row r="259">
          <cell r="AA259" t="str">
            <v>Proyectos</v>
          </cell>
        </row>
        <row r="260">
          <cell r="AA260" t="str">
            <v>Proyectos comunitarios o ciudadanos de educación ambiental - PROCEDAS</v>
          </cell>
        </row>
        <row r="261">
          <cell r="AA261" t="str">
            <v>Publicaciones</v>
          </cell>
        </row>
        <row r="262">
          <cell r="AA262" t="str">
            <v>Puntos</v>
          </cell>
        </row>
        <row r="263">
          <cell r="AA263" t="str">
            <v>Quejas</v>
          </cell>
        </row>
        <row r="264">
          <cell r="AA264" t="str">
            <v>Recursos</v>
          </cell>
        </row>
        <row r="265">
          <cell r="AA265" t="str">
            <v>Red LAN</v>
          </cell>
        </row>
        <row r="266">
          <cell r="AA266" t="str">
            <v>Redes</v>
          </cell>
        </row>
        <row r="267">
          <cell r="AA267" t="str">
            <v>Redes de Monitoreo</v>
          </cell>
        </row>
        <row r="268">
          <cell r="AA268" t="str">
            <v>Registros</v>
          </cell>
        </row>
        <row r="269">
          <cell r="AA269" t="str">
            <v>Reglamentaciones</v>
          </cell>
        </row>
        <row r="270">
          <cell r="AA270" t="str">
            <v>Repoblamiento</v>
          </cell>
        </row>
        <row r="271">
          <cell r="AA271" t="str">
            <v>Reportes</v>
          </cell>
        </row>
        <row r="272">
          <cell r="AA272" t="str">
            <v>Requerimientos</v>
          </cell>
        </row>
        <row r="273">
          <cell r="AA273" t="str">
            <v>Reservas o Distrito declarado</v>
          </cell>
        </row>
        <row r="274">
          <cell r="AA274" t="str">
            <v>Resmas</v>
          </cell>
        </row>
        <row r="275">
          <cell r="AA275" t="str">
            <v>Resolución</v>
          </cell>
        </row>
        <row r="276">
          <cell r="AA276" t="str">
            <v>Retenes</v>
          </cell>
        </row>
        <row r="277">
          <cell r="AA277" t="str">
            <v>Reubicadores</v>
          </cell>
        </row>
        <row r="278">
          <cell r="AA278" t="str">
            <v>Revistas</v>
          </cell>
        </row>
        <row r="279">
          <cell r="AA279" t="str">
            <v>Rondas</v>
          </cell>
        </row>
        <row r="280">
          <cell r="AA280" t="str">
            <v>Rutas</v>
          </cell>
        </row>
        <row r="281">
          <cell r="AA281" t="str">
            <v>Sancionatorios</v>
          </cell>
        </row>
        <row r="282">
          <cell r="AA282" t="str">
            <v>Sectores</v>
          </cell>
        </row>
        <row r="283">
          <cell r="AA283" t="str">
            <v>Sectores Productivos</v>
          </cell>
        </row>
        <row r="284">
          <cell r="AA284" t="str">
            <v>Sedes</v>
          </cell>
        </row>
        <row r="285">
          <cell r="AA285" t="str">
            <v>Separatas</v>
          </cell>
        </row>
        <row r="286">
          <cell r="AA286" t="str">
            <v>Series</v>
          </cell>
        </row>
        <row r="287">
          <cell r="AA287" t="str">
            <v>Servicios</v>
          </cell>
        </row>
        <row r="288">
          <cell r="AA288" t="str">
            <v>Simulaciones</v>
          </cell>
        </row>
        <row r="289">
          <cell r="AA289" t="str">
            <v>Sistema de Información de Gestión Ambiental Municipal-SIGAM</v>
          </cell>
        </row>
        <row r="290">
          <cell r="AA290" t="str">
            <v>Sistema de Información Geográfico -SIG</v>
          </cell>
        </row>
        <row r="291">
          <cell r="AA291" t="str">
            <v>Sistema Regional de Áreas Protegidas- SIRAP</v>
          </cell>
        </row>
        <row r="292">
          <cell r="AA292" t="str">
            <v>Sistemas</v>
          </cell>
        </row>
        <row r="293">
          <cell r="AA293" t="str">
            <v>Sistemas Colectivos de Abastecimiento de Agua</v>
          </cell>
        </row>
        <row r="294">
          <cell r="AA294" t="str">
            <v xml:space="preserve">Sistemas de Gestión de Calidad </v>
          </cell>
        </row>
        <row r="295">
          <cell r="AA295" t="str">
            <v>Sistemas de Tratamiento de Aguas Residuales Domésticas -STARD</v>
          </cell>
        </row>
        <row r="296">
          <cell r="AA296" t="str">
            <v>Sistematizaciones</v>
          </cell>
        </row>
        <row r="297">
          <cell r="AA297" t="str">
            <v>Socializaciones</v>
          </cell>
        </row>
        <row r="298">
          <cell r="AA298" t="str">
            <v>Software</v>
          </cell>
        </row>
        <row r="299">
          <cell r="AA299" t="str">
            <v>Solicitudes</v>
          </cell>
        </row>
        <row r="300">
          <cell r="AA300" t="str">
            <v>Soluciones</v>
          </cell>
        </row>
        <row r="301">
          <cell r="AA301" t="str">
            <v>Subsectores</v>
          </cell>
        </row>
        <row r="302">
          <cell r="AA302" t="str">
            <v>Talleres</v>
          </cell>
        </row>
        <row r="303">
          <cell r="AA303" t="str">
            <v>Técnicas</v>
          </cell>
        </row>
        <row r="304">
          <cell r="AA304" t="str">
            <v>Técnicos</v>
          </cell>
        </row>
        <row r="305">
          <cell r="AA305" t="str">
            <v>Textos</v>
          </cell>
        </row>
        <row r="306">
          <cell r="AA306" t="str">
            <v>Tiempo en días hábiles</v>
          </cell>
        </row>
        <row r="307">
          <cell r="AA307" t="str">
            <v>Ton/año DBO</v>
          </cell>
        </row>
        <row r="308">
          <cell r="AA308" t="str">
            <v>Ton/año SST</v>
          </cell>
        </row>
        <row r="309">
          <cell r="AA309" t="str">
            <v>Tonelada/Mes</v>
          </cell>
        </row>
        <row r="310">
          <cell r="AA310" t="str">
            <v>Toneladas (Ton)</v>
          </cell>
        </row>
        <row r="311">
          <cell r="AA311" t="str">
            <v>Toneladas de DBO</v>
          </cell>
        </row>
        <row r="312">
          <cell r="AA312" t="str">
            <v>Toneladas de SST</v>
          </cell>
        </row>
        <row r="313">
          <cell r="AA313" t="str">
            <v>Trabajo</v>
          </cell>
        </row>
        <row r="314">
          <cell r="AA314" t="str">
            <v>Tramites</v>
          </cell>
        </row>
        <row r="315">
          <cell r="AA315" t="str">
            <v>Unidades</v>
          </cell>
        </row>
        <row r="316">
          <cell r="AA316" t="str">
            <v>Unidades Mineras</v>
          </cell>
        </row>
        <row r="317">
          <cell r="AA317" t="str">
            <v>Usuarios</v>
          </cell>
        </row>
        <row r="318">
          <cell r="AA318" t="str">
            <v>Validaciones</v>
          </cell>
        </row>
        <row r="319">
          <cell r="AA319" t="str">
            <v>Vallas y avisos</v>
          </cell>
        </row>
        <row r="320">
          <cell r="AA320" t="str">
            <v>Vehículos</v>
          </cell>
        </row>
        <row r="321">
          <cell r="AA321" t="str">
            <v>Ventanillas</v>
          </cell>
        </row>
        <row r="322">
          <cell r="AA322" t="str">
            <v>Veredas</v>
          </cell>
        </row>
        <row r="323">
          <cell r="AA323" t="str">
            <v>Visitantes</v>
          </cell>
        </row>
        <row r="324">
          <cell r="AA324" t="str">
            <v>Visitas</v>
          </cell>
        </row>
        <row r="325">
          <cell r="AA325" t="str">
            <v>Viveros</v>
          </cell>
        </row>
        <row r="326">
          <cell r="AA326" t="str">
            <v>Zonas</v>
          </cell>
        </row>
        <row r="327">
          <cell r="AA327" t="str">
            <v>Zonas de Amortiguamiento (ZA)</v>
          </cell>
        </row>
        <row r="328">
          <cell r="AA328" t="str">
            <v>Zonas de Recarga</v>
          </cell>
        </row>
        <row r="329">
          <cell r="AA329" t="str">
            <v>Zonas Verdes</v>
          </cell>
        </row>
        <row r="330">
          <cell r="AA330" t="str">
            <v>Zoocriaderos</v>
          </cell>
        </row>
      </sheetData>
      <sheetData sheetId="4"/>
      <sheetData sheetId="5" refreshError="1"/>
      <sheetData sheetId="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2:N11"/>
  <sheetViews>
    <sheetView zoomScaleNormal="100" zoomScaleSheetLayoutView="115" workbookViewId="0">
      <selection activeCell="B6" sqref="B6:H6"/>
    </sheetView>
  </sheetViews>
  <sheetFormatPr baseColWidth="10" defaultRowHeight="12.75" x14ac:dyDescent="0.2"/>
  <cols>
    <col min="1" max="1" width="3.7109375" style="21" customWidth="1"/>
    <col min="2" max="7" width="11.42578125" style="21"/>
    <col min="8" max="8" width="13.28515625" style="21" customWidth="1"/>
    <col min="9" max="16384" width="11.42578125" style="21"/>
  </cols>
  <sheetData>
    <row r="2" spans="1:14" ht="33.75" customHeight="1" x14ac:dyDescent="0.2">
      <c r="A2" s="300" t="s">
        <v>39</v>
      </c>
      <c r="B2" s="300"/>
      <c r="C2" s="300"/>
      <c r="D2" s="300"/>
      <c r="E2" s="300"/>
      <c r="F2" s="300"/>
      <c r="G2" s="300"/>
      <c r="H2" s="23"/>
    </row>
    <row r="3" spans="1:14" x14ac:dyDescent="0.2">
      <c r="A3" s="23"/>
      <c r="B3" s="23"/>
      <c r="C3" s="23"/>
      <c r="D3" s="23"/>
      <c r="E3" s="23"/>
      <c r="F3" s="23"/>
      <c r="G3" s="23"/>
      <c r="H3" s="23"/>
    </row>
    <row r="4" spans="1:14" ht="13.5" thickBot="1" x14ac:dyDescent="0.25">
      <c r="A4" s="24"/>
      <c r="B4" s="23"/>
      <c r="C4" s="23"/>
      <c r="D4" s="23"/>
      <c r="E4" s="23"/>
      <c r="F4" s="23"/>
      <c r="G4" s="23"/>
      <c r="H4" s="23"/>
    </row>
    <row r="5" spans="1:14" ht="32.25" customHeight="1" x14ac:dyDescent="0.2">
      <c r="A5" s="25">
        <v>1</v>
      </c>
      <c r="B5" s="301" t="s">
        <v>227</v>
      </c>
      <c r="C5" s="301"/>
      <c r="D5" s="301"/>
      <c r="E5" s="301"/>
      <c r="F5" s="301"/>
      <c r="G5" s="301"/>
      <c r="H5" s="302"/>
    </row>
    <row r="6" spans="1:14" ht="32.25" customHeight="1" x14ac:dyDescent="0.2">
      <c r="A6" s="26">
        <v>5</v>
      </c>
      <c r="B6" s="303" t="s">
        <v>37</v>
      </c>
      <c r="C6" s="295"/>
      <c r="D6" s="295"/>
      <c r="E6" s="295"/>
      <c r="F6" s="295"/>
      <c r="G6" s="295"/>
      <c r="H6" s="296"/>
    </row>
    <row r="7" spans="1:14" ht="32.25" customHeight="1" x14ac:dyDescent="0.2">
      <c r="A7" s="26">
        <v>6</v>
      </c>
      <c r="B7" s="294" t="s">
        <v>38</v>
      </c>
      <c r="C7" s="295"/>
      <c r="D7" s="295"/>
      <c r="E7" s="295"/>
      <c r="F7" s="295"/>
      <c r="G7" s="295"/>
      <c r="H7" s="296"/>
    </row>
    <row r="8" spans="1:14" ht="32.25" customHeight="1" thickBot="1" x14ac:dyDescent="0.25">
      <c r="A8" s="27">
        <v>7</v>
      </c>
      <c r="B8" s="297" t="s">
        <v>40</v>
      </c>
      <c r="C8" s="298"/>
      <c r="D8" s="298"/>
      <c r="E8" s="298"/>
      <c r="F8" s="298"/>
      <c r="G8" s="298"/>
      <c r="H8" s="299"/>
    </row>
    <row r="9" spans="1:14" x14ac:dyDescent="0.2">
      <c r="A9" s="28" t="s">
        <v>223</v>
      </c>
      <c r="B9" s="28"/>
      <c r="C9" s="28"/>
      <c r="D9" s="28"/>
      <c r="E9" s="28"/>
      <c r="F9" s="28"/>
      <c r="G9" s="28"/>
      <c r="H9" s="28" t="s">
        <v>147</v>
      </c>
    </row>
    <row r="10" spans="1:14" x14ac:dyDescent="0.2">
      <c r="A10" s="29"/>
      <c r="B10" s="29"/>
      <c r="C10" s="29"/>
      <c r="D10" s="30" t="s">
        <v>144</v>
      </c>
      <c r="E10" s="23"/>
      <c r="F10" s="29"/>
      <c r="G10" s="29"/>
      <c r="H10" s="29"/>
      <c r="J10" s="22"/>
      <c r="K10" s="22"/>
      <c r="L10" s="22"/>
      <c r="M10" s="22"/>
      <c r="N10" s="22"/>
    </row>
    <row r="11" spans="1:14" x14ac:dyDescent="0.2">
      <c r="A11" s="31" t="s">
        <v>145</v>
      </c>
      <c r="B11" s="29"/>
      <c r="C11" s="29"/>
      <c r="D11" s="30" t="s">
        <v>146</v>
      </c>
      <c r="E11" s="23"/>
      <c r="F11" s="29"/>
      <c r="G11" s="29"/>
      <c r="H11" s="29"/>
      <c r="J11" s="22"/>
      <c r="K11" s="22"/>
      <c r="L11" s="22"/>
      <c r="M11" s="22"/>
      <c r="N11" s="22"/>
    </row>
  </sheetData>
  <sheetProtection password="881A" sheet="1" objects="1" scenarios="1"/>
  <mergeCells count="5">
    <mergeCell ref="B7:H7"/>
    <mergeCell ref="B8:H8"/>
    <mergeCell ref="A2:G2"/>
    <mergeCell ref="B5:H5"/>
    <mergeCell ref="B6:H6"/>
  </mergeCells>
  <pageMargins left="0.70866141732283472" right="0.70866141732283472" top="0.74803149606299213" bottom="0.74803149606299213" header="0.31496062992125984" footer="0.31496062992125984"/>
  <pageSetup orientation="portrait" r:id="rId1"/>
  <headerFooter>
    <oddFooter>&amp;C&amp;A</oddFooter>
  </headerFooter>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249977111117893"/>
  </sheetPr>
  <dimension ref="A1:M110"/>
  <sheetViews>
    <sheetView zoomScaleNormal="100" workbookViewId="0">
      <pane ySplit="5" topLeftCell="A6" activePane="bottomLeft" state="frozen"/>
      <selection pane="bottomLeft" sqref="A1:J1"/>
    </sheetView>
  </sheetViews>
  <sheetFormatPr baseColWidth="10" defaultRowHeight="12" x14ac:dyDescent="0.2"/>
  <cols>
    <col min="1" max="1" width="6" style="226" bestFit="1" customWidth="1"/>
    <col min="2" max="2" width="28.85546875" style="226" customWidth="1"/>
    <col min="3" max="3" width="27.42578125" style="227" customWidth="1"/>
    <col min="4" max="4" width="15.140625" style="226" bestFit="1" customWidth="1"/>
    <col min="5" max="5" width="11.28515625" style="226" bestFit="1" customWidth="1"/>
    <col min="6" max="6" width="13.28515625" style="228" bestFit="1" customWidth="1"/>
    <col min="7" max="7" width="12.7109375" style="228" customWidth="1"/>
    <col min="8" max="8" width="14.28515625" style="288" customWidth="1"/>
    <col min="9" max="9" width="6.28515625" style="228" bestFit="1" customWidth="1"/>
    <col min="10" max="10" width="13.42578125" style="288" customWidth="1"/>
    <col min="11" max="11" width="6.85546875" style="228" customWidth="1"/>
    <col min="12" max="12" width="13" style="225" customWidth="1"/>
    <col min="13" max="13" width="11.42578125" style="225"/>
    <col min="14" max="16384" width="11.42578125" style="280"/>
  </cols>
  <sheetData>
    <row r="1" spans="1:13" ht="21" customHeight="1" x14ac:dyDescent="0.2">
      <c r="A1" s="462" t="s">
        <v>407</v>
      </c>
      <c r="B1" s="463"/>
      <c r="C1" s="463"/>
      <c r="D1" s="463"/>
      <c r="E1" s="463"/>
      <c r="F1" s="463"/>
      <c r="G1" s="463"/>
      <c r="H1" s="463"/>
      <c r="I1" s="463"/>
      <c r="J1" s="463"/>
      <c r="K1" s="224"/>
    </row>
    <row r="2" spans="1:13" ht="37.5" customHeight="1" x14ac:dyDescent="0.2">
      <c r="A2" s="477">
        <f>'causas y objetivos'!B4</f>
        <v>0</v>
      </c>
      <c r="B2" s="478"/>
      <c r="C2" s="478"/>
      <c r="D2" s="478"/>
      <c r="E2" s="478"/>
      <c r="F2" s="478"/>
      <c r="G2" s="478"/>
      <c r="H2" s="478"/>
      <c r="I2" s="478"/>
      <c r="J2" s="478"/>
      <c r="K2" s="479"/>
    </row>
    <row r="3" spans="1:13" ht="12.75" thickBot="1" x14ac:dyDescent="0.25"/>
    <row r="4" spans="1:13" ht="17.25" customHeight="1" thickBot="1" x14ac:dyDescent="0.25">
      <c r="A4" s="464" t="s">
        <v>297</v>
      </c>
      <c r="B4" s="466" t="s">
        <v>12</v>
      </c>
      <c r="C4" s="468" t="s">
        <v>298</v>
      </c>
      <c r="D4" s="469"/>
      <c r="E4" s="469"/>
      <c r="F4" s="469"/>
      <c r="G4" s="470"/>
      <c r="H4" s="471" t="s">
        <v>327</v>
      </c>
      <c r="I4" s="472"/>
      <c r="J4" s="472"/>
      <c r="K4" s="473"/>
    </row>
    <row r="5" spans="1:13" ht="24" customHeight="1" thickBot="1" x14ac:dyDescent="0.25">
      <c r="A5" s="465"/>
      <c r="B5" s="467"/>
      <c r="C5" s="229" t="s">
        <v>299</v>
      </c>
      <c r="D5" s="229" t="s">
        <v>300</v>
      </c>
      <c r="E5" s="229" t="s">
        <v>301</v>
      </c>
      <c r="F5" s="230" t="s">
        <v>302</v>
      </c>
      <c r="G5" s="230" t="s">
        <v>303</v>
      </c>
      <c r="H5" s="289" t="s">
        <v>260</v>
      </c>
      <c r="I5" s="231" t="s">
        <v>326</v>
      </c>
      <c r="J5" s="293" t="s">
        <v>403</v>
      </c>
      <c r="K5" s="232" t="s">
        <v>326</v>
      </c>
      <c r="L5" s="233" t="s">
        <v>219</v>
      </c>
      <c r="M5" s="234" t="s">
        <v>328</v>
      </c>
    </row>
    <row r="6" spans="1:13" x14ac:dyDescent="0.2">
      <c r="A6" s="474">
        <v>1</v>
      </c>
      <c r="B6" s="475" t="str">
        <f>+Resultados!B6</f>
        <v>Socializacion</v>
      </c>
      <c r="C6" s="171" t="s">
        <v>333</v>
      </c>
      <c r="D6" s="172" t="s">
        <v>340</v>
      </c>
      <c r="E6" s="172">
        <v>4</v>
      </c>
      <c r="F6" s="157">
        <v>70000</v>
      </c>
      <c r="G6" s="274">
        <f t="shared" ref="G6:G13" si="0">+F6*E6</f>
        <v>280000</v>
      </c>
      <c r="H6" s="158">
        <v>280000</v>
      </c>
      <c r="I6" s="283" t="s">
        <v>319</v>
      </c>
      <c r="J6" s="159"/>
      <c r="K6" s="276" t="str">
        <f>+I6</f>
        <v>HNED</v>
      </c>
      <c r="L6" s="235">
        <f t="shared" ref="L6:L70" si="1">+J6+H6</f>
        <v>280000</v>
      </c>
      <c r="M6" s="72" t="str">
        <f t="shared" ref="M6:M70" si="2">IF(G6=L6,"CORRECTO","ERROR")</f>
        <v>CORRECTO</v>
      </c>
    </row>
    <row r="7" spans="1:13" x14ac:dyDescent="0.2">
      <c r="A7" s="448"/>
      <c r="B7" s="451"/>
      <c r="C7" s="173" t="s">
        <v>334</v>
      </c>
      <c r="D7" s="174" t="s">
        <v>220</v>
      </c>
      <c r="E7" s="174">
        <v>1</v>
      </c>
      <c r="F7" s="160">
        <v>50000</v>
      </c>
      <c r="G7" s="275">
        <f t="shared" si="0"/>
        <v>50000</v>
      </c>
      <c r="H7" s="161">
        <v>50000</v>
      </c>
      <c r="I7" s="284" t="s">
        <v>317</v>
      </c>
      <c r="J7" s="162">
        <v>0</v>
      </c>
      <c r="K7" s="277" t="str">
        <f>+I7</f>
        <v>COED</v>
      </c>
      <c r="L7" s="235">
        <f t="shared" si="1"/>
        <v>50000</v>
      </c>
      <c r="M7" s="72" t="str">
        <f t="shared" si="2"/>
        <v>CORRECTO</v>
      </c>
    </row>
    <row r="8" spans="1:13" x14ac:dyDescent="0.2">
      <c r="A8" s="448"/>
      <c r="B8" s="451"/>
      <c r="C8" s="173" t="s">
        <v>335</v>
      </c>
      <c r="D8" s="174" t="s">
        <v>340</v>
      </c>
      <c r="E8" s="174">
        <v>4</v>
      </c>
      <c r="F8" s="160">
        <v>20000</v>
      </c>
      <c r="G8" s="275">
        <f t="shared" si="0"/>
        <v>80000</v>
      </c>
      <c r="H8" s="161">
        <v>40000</v>
      </c>
      <c r="I8" s="284" t="s">
        <v>317</v>
      </c>
      <c r="J8" s="162">
        <v>40000</v>
      </c>
      <c r="K8" s="277" t="str">
        <f t="shared" ref="K8:K13" si="3">+I8</f>
        <v>COED</v>
      </c>
      <c r="L8" s="235">
        <f t="shared" si="1"/>
        <v>80000</v>
      </c>
      <c r="M8" s="72" t="str">
        <f t="shared" si="2"/>
        <v>CORRECTO</v>
      </c>
    </row>
    <row r="9" spans="1:13" x14ac:dyDescent="0.2">
      <c r="A9" s="448"/>
      <c r="B9" s="451"/>
      <c r="C9" s="173" t="s">
        <v>399</v>
      </c>
      <c r="D9" s="174" t="s">
        <v>400</v>
      </c>
      <c r="E9" s="174">
        <v>4</v>
      </c>
      <c r="F9" s="160">
        <v>25000</v>
      </c>
      <c r="G9" s="275">
        <f>+F9*E9</f>
        <v>100000</v>
      </c>
      <c r="H9" s="161">
        <v>80000</v>
      </c>
      <c r="I9" s="284" t="s">
        <v>317</v>
      </c>
      <c r="J9" s="162">
        <v>20000</v>
      </c>
      <c r="K9" s="277" t="str">
        <f>+I9</f>
        <v>COED</v>
      </c>
      <c r="L9" s="235">
        <f t="shared" si="1"/>
        <v>100000</v>
      </c>
      <c r="M9" s="72" t="str">
        <f t="shared" si="2"/>
        <v>CORRECTO</v>
      </c>
    </row>
    <row r="10" spans="1:13" x14ac:dyDescent="0.2">
      <c r="A10" s="448"/>
      <c r="B10" s="451"/>
      <c r="C10" s="173" t="s">
        <v>401</v>
      </c>
      <c r="D10" s="174" t="s">
        <v>402</v>
      </c>
      <c r="E10" s="174">
        <v>50</v>
      </c>
      <c r="F10" s="160">
        <v>200</v>
      </c>
      <c r="G10" s="275">
        <f>+F10*E10</f>
        <v>10000</v>
      </c>
      <c r="H10" s="161">
        <v>10000</v>
      </c>
      <c r="I10" s="284" t="s">
        <v>317</v>
      </c>
      <c r="J10" s="162"/>
      <c r="K10" s="277" t="str">
        <f>+I10</f>
        <v>COED</v>
      </c>
      <c r="L10" s="235">
        <f t="shared" si="1"/>
        <v>10000</v>
      </c>
      <c r="M10" s="72" t="str">
        <f t="shared" si="2"/>
        <v>CORRECTO</v>
      </c>
    </row>
    <row r="11" spans="1:13" x14ac:dyDescent="0.2">
      <c r="A11" s="448"/>
      <c r="B11" s="451"/>
      <c r="C11" s="173" t="s">
        <v>336</v>
      </c>
      <c r="D11" s="174" t="s">
        <v>316</v>
      </c>
      <c r="E11" s="174">
        <v>2</v>
      </c>
      <c r="F11" s="160">
        <v>100000</v>
      </c>
      <c r="G11" s="275">
        <f t="shared" si="0"/>
        <v>200000</v>
      </c>
      <c r="H11" s="161">
        <v>150000</v>
      </c>
      <c r="I11" s="284" t="s">
        <v>317</v>
      </c>
      <c r="J11" s="162">
        <v>50000</v>
      </c>
      <c r="K11" s="277" t="str">
        <f t="shared" si="3"/>
        <v>COED</v>
      </c>
      <c r="L11" s="235">
        <f t="shared" si="1"/>
        <v>200000</v>
      </c>
      <c r="M11" s="72" t="str">
        <f t="shared" si="2"/>
        <v>CORRECTO</v>
      </c>
    </row>
    <row r="12" spans="1:13" x14ac:dyDescent="0.2">
      <c r="A12" s="448"/>
      <c r="B12" s="451"/>
      <c r="C12" s="175" t="s">
        <v>339</v>
      </c>
      <c r="D12" s="174" t="s">
        <v>341</v>
      </c>
      <c r="E12" s="174">
        <v>50</v>
      </c>
      <c r="F12" s="160">
        <v>4000</v>
      </c>
      <c r="G12" s="275">
        <f t="shared" si="0"/>
        <v>200000</v>
      </c>
      <c r="H12" s="161">
        <v>150000</v>
      </c>
      <c r="I12" s="284" t="s">
        <v>317</v>
      </c>
      <c r="J12" s="162">
        <v>50000</v>
      </c>
      <c r="K12" s="277" t="str">
        <f t="shared" si="3"/>
        <v>COED</v>
      </c>
      <c r="L12" s="235">
        <f t="shared" si="1"/>
        <v>200000</v>
      </c>
      <c r="M12" s="72" t="str">
        <f t="shared" si="2"/>
        <v>CORRECTO</v>
      </c>
    </row>
    <row r="13" spans="1:13" x14ac:dyDescent="0.2">
      <c r="A13" s="448"/>
      <c r="B13" s="452"/>
      <c r="C13" s="173" t="s">
        <v>308</v>
      </c>
      <c r="D13" s="174" t="s">
        <v>220</v>
      </c>
      <c r="E13" s="174">
        <v>1</v>
      </c>
      <c r="F13" s="160">
        <v>45000</v>
      </c>
      <c r="G13" s="275">
        <f t="shared" si="0"/>
        <v>45000</v>
      </c>
      <c r="H13" s="161">
        <v>30000</v>
      </c>
      <c r="I13" s="284" t="s">
        <v>318</v>
      </c>
      <c r="J13" s="162">
        <v>15000</v>
      </c>
      <c r="K13" s="277" t="str">
        <f t="shared" si="3"/>
        <v>ADM</v>
      </c>
      <c r="L13" s="235">
        <f t="shared" si="1"/>
        <v>45000</v>
      </c>
      <c r="M13" s="72" t="str">
        <f t="shared" si="2"/>
        <v>CORRECTO</v>
      </c>
    </row>
    <row r="14" spans="1:13" ht="12.75" customHeight="1" x14ac:dyDescent="0.2">
      <c r="A14" s="449"/>
      <c r="B14" s="236" t="s">
        <v>309</v>
      </c>
      <c r="C14" s="237"/>
      <c r="D14" s="238"/>
      <c r="E14" s="238"/>
      <c r="F14" s="239">
        <f>SUM(F6:F13)</f>
        <v>314200</v>
      </c>
      <c r="G14" s="286">
        <f>SUM(G6:G13)</f>
        <v>965000</v>
      </c>
      <c r="H14" s="444">
        <f>SUM(H6:H13)</f>
        <v>790000</v>
      </c>
      <c r="I14" s="445"/>
      <c r="J14" s="444">
        <f>SUM(J6:J13)</f>
        <v>175000</v>
      </c>
      <c r="K14" s="456"/>
      <c r="L14" s="235">
        <f t="shared" si="1"/>
        <v>965000</v>
      </c>
      <c r="M14" s="72" t="str">
        <f t="shared" si="2"/>
        <v>CORRECTO</v>
      </c>
    </row>
    <row r="15" spans="1:13" x14ac:dyDescent="0.2">
      <c r="A15" s="447">
        <v>2</v>
      </c>
      <c r="B15" s="476" t="str">
        <f>Resultados!B10</f>
        <v>A2</v>
      </c>
      <c r="C15" s="163"/>
      <c r="D15" s="164"/>
      <c r="E15" s="164"/>
      <c r="F15" s="160"/>
      <c r="G15" s="275">
        <f t="shared" ref="G15:G22" si="4">+F15*E15</f>
        <v>0</v>
      </c>
      <c r="H15" s="161"/>
      <c r="I15" s="284"/>
      <c r="J15" s="161"/>
      <c r="K15" s="277">
        <f t="shared" ref="K15:K22" si="5">+I15</f>
        <v>0</v>
      </c>
      <c r="L15" s="235">
        <f t="shared" si="1"/>
        <v>0</v>
      </c>
      <c r="M15" s="72" t="str">
        <f t="shared" si="2"/>
        <v>CORRECTO</v>
      </c>
    </row>
    <row r="16" spans="1:13" x14ac:dyDescent="0.2">
      <c r="A16" s="448"/>
      <c r="B16" s="476"/>
      <c r="C16" s="163"/>
      <c r="D16" s="164"/>
      <c r="E16" s="164"/>
      <c r="F16" s="160"/>
      <c r="G16" s="275">
        <f t="shared" si="4"/>
        <v>0</v>
      </c>
      <c r="H16" s="161"/>
      <c r="I16" s="284"/>
      <c r="J16" s="161"/>
      <c r="K16" s="277">
        <f t="shared" si="5"/>
        <v>0</v>
      </c>
      <c r="L16" s="235">
        <f t="shared" si="1"/>
        <v>0</v>
      </c>
      <c r="M16" s="72" t="str">
        <f t="shared" si="2"/>
        <v>CORRECTO</v>
      </c>
    </row>
    <row r="17" spans="1:13" x14ac:dyDescent="0.2">
      <c r="A17" s="448"/>
      <c r="B17" s="476"/>
      <c r="C17" s="163"/>
      <c r="D17" s="164"/>
      <c r="E17" s="164"/>
      <c r="F17" s="160"/>
      <c r="G17" s="275">
        <f t="shared" si="4"/>
        <v>0</v>
      </c>
      <c r="H17" s="161"/>
      <c r="I17" s="284"/>
      <c r="J17" s="161"/>
      <c r="K17" s="277">
        <f t="shared" si="5"/>
        <v>0</v>
      </c>
      <c r="L17" s="235">
        <f t="shared" si="1"/>
        <v>0</v>
      </c>
      <c r="M17" s="72" t="str">
        <f t="shared" si="2"/>
        <v>CORRECTO</v>
      </c>
    </row>
    <row r="18" spans="1:13" x14ac:dyDescent="0.2">
      <c r="A18" s="448"/>
      <c r="B18" s="476"/>
      <c r="C18" s="163"/>
      <c r="D18" s="164"/>
      <c r="E18" s="164"/>
      <c r="F18" s="160"/>
      <c r="G18" s="275">
        <f t="shared" si="4"/>
        <v>0</v>
      </c>
      <c r="H18" s="161"/>
      <c r="I18" s="284"/>
      <c r="J18" s="161"/>
      <c r="K18" s="277">
        <f t="shared" si="5"/>
        <v>0</v>
      </c>
      <c r="L18" s="235">
        <f t="shared" si="1"/>
        <v>0</v>
      </c>
      <c r="M18" s="72" t="str">
        <f t="shared" si="2"/>
        <v>CORRECTO</v>
      </c>
    </row>
    <row r="19" spans="1:13" x14ac:dyDescent="0.2">
      <c r="A19" s="448"/>
      <c r="B19" s="476"/>
      <c r="C19" s="163"/>
      <c r="D19" s="164"/>
      <c r="E19" s="164"/>
      <c r="F19" s="160"/>
      <c r="G19" s="275">
        <f t="shared" si="4"/>
        <v>0</v>
      </c>
      <c r="H19" s="161"/>
      <c r="I19" s="284"/>
      <c r="J19" s="161"/>
      <c r="K19" s="277">
        <f t="shared" si="5"/>
        <v>0</v>
      </c>
      <c r="L19" s="235">
        <f t="shared" si="1"/>
        <v>0</v>
      </c>
      <c r="M19" s="72" t="str">
        <f t="shared" si="2"/>
        <v>CORRECTO</v>
      </c>
    </row>
    <row r="20" spans="1:13" x14ac:dyDescent="0.2">
      <c r="A20" s="448"/>
      <c r="B20" s="476"/>
      <c r="C20" s="163"/>
      <c r="D20" s="164"/>
      <c r="E20" s="164"/>
      <c r="F20" s="160"/>
      <c r="G20" s="275">
        <f t="shared" si="4"/>
        <v>0</v>
      </c>
      <c r="H20" s="161"/>
      <c r="I20" s="284"/>
      <c r="J20" s="161"/>
      <c r="K20" s="277">
        <f t="shared" si="5"/>
        <v>0</v>
      </c>
      <c r="L20" s="235">
        <f t="shared" si="1"/>
        <v>0</v>
      </c>
      <c r="M20" s="72" t="str">
        <f t="shared" si="2"/>
        <v>CORRECTO</v>
      </c>
    </row>
    <row r="21" spans="1:13" x14ac:dyDescent="0.2">
      <c r="A21" s="448"/>
      <c r="B21" s="476"/>
      <c r="C21" s="166"/>
      <c r="D21" s="164"/>
      <c r="E21" s="164"/>
      <c r="F21" s="160"/>
      <c r="G21" s="275">
        <f t="shared" si="4"/>
        <v>0</v>
      </c>
      <c r="H21" s="161"/>
      <c r="I21" s="284"/>
      <c r="J21" s="161"/>
      <c r="K21" s="277">
        <f t="shared" si="5"/>
        <v>0</v>
      </c>
      <c r="L21" s="235">
        <f t="shared" si="1"/>
        <v>0</v>
      </c>
      <c r="M21" s="72" t="str">
        <f t="shared" si="2"/>
        <v>CORRECTO</v>
      </c>
    </row>
    <row r="22" spans="1:13" x14ac:dyDescent="0.2">
      <c r="A22" s="448"/>
      <c r="B22" s="476"/>
      <c r="C22" s="165"/>
      <c r="D22" s="164"/>
      <c r="E22" s="164"/>
      <c r="F22" s="160"/>
      <c r="G22" s="275">
        <f t="shared" si="4"/>
        <v>0</v>
      </c>
      <c r="H22" s="161"/>
      <c r="I22" s="284"/>
      <c r="J22" s="161"/>
      <c r="K22" s="277">
        <f t="shared" si="5"/>
        <v>0</v>
      </c>
      <c r="L22" s="235">
        <f t="shared" si="1"/>
        <v>0</v>
      </c>
      <c r="M22" s="72" t="str">
        <f t="shared" si="2"/>
        <v>CORRECTO</v>
      </c>
    </row>
    <row r="23" spans="1:13" x14ac:dyDescent="0.2">
      <c r="A23" s="449"/>
      <c r="B23" s="236" t="s">
        <v>309</v>
      </c>
      <c r="C23" s="237"/>
      <c r="D23" s="238"/>
      <c r="E23" s="238"/>
      <c r="F23" s="239">
        <f>SUM(F15:F22)</f>
        <v>0</v>
      </c>
      <c r="G23" s="286">
        <f>SUM(G15:G22)</f>
        <v>0</v>
      </c>
      <c r="H23" s="444">
        <f>SUM(H15:H22)</f>
        <v>0</v>
      </c>
      <c r="I23" s="445"/>
      <c r="J23" s="444">
        <f>SUM(J15:J22)</f>
        <v>0</v>
      </c>
      <c r="K23" s="446"/>
      <c r="L23" s="235">
        <f t="shared" si="1"/>
        <v>0</v>
      </c>
      <c r="M23" s="72" t="str">
        <f t="shared" si="2"/>
        <v>CORRECTO</v>
      </c>
    </row>
    <row r="24" spans="1:13" s="281" customFormat="1" ht="12.75" customHeight="1" x14ac:dyDescent="0.2">
      <c r="A24" s="447">
        <v>3</v>
      </c>
      <c r="B24" s="450" t="str">
        <f>Resultados!B14</f>
        <v>A3</v>
      </c>
      <c r="C24" s="167"/>
      <c r="D24" s="168"/>
      <c r="E24" s="168"/>
      <c r="F24" s="169"/>
      <c r="G24" s="275">
        <f t="shared" ref="G24:G31" si="6">+F24*E24</f>
        <v>0</v>
      </c>
      <c r="H24" s="290"/>
      <c r="I24" s="285"/>
      <c r="J24" s="290"/>
      <c r="K24" s="277">
        <f t="shared" ref="K24:K31" si="7">+I24</f>
        <v>0</v>
      </c>
      <c r="L24" s="235">
        <f t="shared" si="1"/>
        <v>0</v>
      </c>
      <c r="M24" s="72" t="str">
        <f t="shared" si="2"/>
        <v>CORRECTO</v>
      </c>
    </row>
    <row r="25" spans="1:13" s="281" customFormat="1" x14ac:dyDescent="0.2">
      <c r="A25" s="448"/>
      <c r="B25" s="451"/>
      <c r="C25" s="167"/>
      <c r="D25" s="168"/>
      <c r="E25" s="168"/>
      <c r="F25" s="169"/>
      <c r="G25" s="275">
        <f t="shared" si="6"/>
        <v>0</v>
      </c>
      <c r="H25" s="290"/>
      <c r="I25" s="285"/>
      <c r="J25" s="290"/>
      <c r="K25" s="277">
        <f t="shared" si="7"/>
        <v>0</v>
      </c>
      <c r="L25" s="235">
        <f t="shared" si="1"/>
        <v>0</v>
      </c>
      <c r="M25" s="72" t="str">
        <f t="shared" si="2"/>
        <v>CORRECTO</v>
      </c>
    </row>
    <row r="26" spans="1:13" s="281" customFormat="1" x14ac:dyDescent="0.2">
      <c r="A26" s="448"/>
      <c r="B26" s="451"/>
      <c r="C26" s="167"/>
      <c r="D26" s="168"/>
      <c r="E26" s="168"/>
      <c r="F26" s="169"/>
      <c r="G26" s="275">
        <f t="shared" si="6"/>
        <v>0</v>
      </c>
      <c r="H26" s="290"/>
      <c r="I26" s="285"/>
      <c r="J26" s="290"/>
      <c r="K26" s="277">
        <f t="shared" si="7"/>
        <v>0</v>
      </c>
      <c r="L26" s="235">
        <f t="shared" si="1"/>
        <v>0</v>
      </c>
      <c r="M26" s="72" t="str">
        <f t="shared" si="2"/>
        <v>CORRECTO</v>
      </c>
    </row>
    <row r="27" spans="1:13" s="281" customFormat="1" x14ac:dyDescent="0.2">
      <c r="A27" s="448"/>
      <c r="B27" s="451"/>
      <c r="C27" s="167"/>
      <c r="D27" s="168"/>
      <c r="E27" s="168"/>
      <c r="F27" s="169"/>
      <c r="G27" s="275">
        <f t="shared" si="6"/>
        <v>0</v>
      </c>
      <c r="H27" s="290"/>
      <c r="I27" s="285"/>
      <c r="J27" s="290"/>
      <c r="K27" s="277">
        <f t="shared" si="7"/>
        <v>0</v>
      </c>
      <c r="L27" s="235">
        <f t="shared" si="1"/>
        <v>0</v>
      </c>
      <c r="M27" s="72" t="str">
        <f t="shared" si="2"/>
        <v>CORRECTO</v>
      </c>
    </row>
    <row r="28" spans="1:13" s="281" customFormat="1" x14ac:dyDescent="0.2">
      <c r="A28" s="448"/>
      <c r="B28" s="451"/>
      <c r="C28" s="167"/>
      <c r="D28" s="168"/>
      <c r="E28" s="168"/>
      <c r="F28" s="169"/>
      <c r="G28" s="275">
        <f t="shared" si="6"/>
        <v>0</v>
      </c>
      <c r="H28" s="290"/>
      <c r="I28" s="285"/>
      <c r="J28" s="290"/>
      <c r="K28" s="277">
        <f t="shared" si="7"/>
        <v>0</v>
      </c>
      <c r="L28" s="235">
        <f t="shared" si="1"/>
        <v>0</v>
      </c>
      <c r="M28" s="72" t="str">
        <f t="shared" si="2"/>
        <v>CORRECTO</v>
      </c>
    </row>
    <row r="29" spans="1:13" ht="11.25" customHeight="1" x14ac:dyDescent="0.2">
      <c r="A29" s="448"/>
      <c r="B29" s="451"/>
      <c r="C29" s="167"/>
      <c r="D29" s="156"/>
      <c r="E29" s="156"/>
      <c r="F29" s="170"/>
      <c r="G29" s="275">
        <f t="shared" si="6"/>
        <v>0</v>
      </c>
      <c r="H29" s="290"/>
      <c r="I29" s="285"/>
      <c r="J29" s="290"/>
      <c r="K29" s="277">
        <f t="shared" si="7"/>
        <v>0</v>
      </c>
      <c r="L29" s="235">
        <f t="shared" si="1"/>
        <v>0</v>
      </c>
      <c r="M29" s="72" t="str">
        <f t="shared" si="2"/>
        <v>CORRECTO</v>
      </c>
    </row>
    <row r="30" spans="1:13" x14ac:dyDescent="0.2">
      <c r="A30" s="448"/>
      <c r="B30" s="451"/>
      <c r="C30" s="167"/>
      <c r="D30" s="156"/>
      <c r="E30" s="156"/>
      <c r="F30" s="170"/>
      <c r="G30" s="275">
        <f t="shared" si="6"/>
        <v>0</v>
      </c>
      <c r="H30" s="290"/>
      <c r="I30" s="285"/>
      <c r="J30" s="290"/>
      <c r="K30" s="277">
        <f t="shared" si="7"/>
        <v>0</v>
      </c>
      <c r="L30" s="235">
        <f t="shared" si="1"/>
        <v>0</v>
      </c>
      <c r="M30" s="72" t="str">
        <f t="shared" si="2"/>
        <v>CORRECTO</v>
      </c>
    </row>
    <row r="31" spans="1:13" x14ac:dyDescent="0.2">
      <c r="A31" s="448"/>
      <c r="B31" s="452"/>
      <c r="C31" s="167"/>
      <c r="D31" s="156"/>
      <c r="E31" s="156"/>
      <c r="F31" s="170"/>
      <c r="G31" s="275">
        <f t="shared" si="6"/>
        <v>0</v>
      </c>
      <c r="H31" s="290"/>
      <c r="I31" s="285"/>
      <c r="J31" s="290"/>
      <c r="K31" s="277">
        <f t="shared" si="7"/>
        <v>0</v>
      </c>
      <c r="L31" s="235">
        <f t="shared" si="1"/>
        <v>0</v>
      </c>
      <c r="M31" s="72" t="str">
        <f t="shared" si="2"/>
        <v>CORRECTO</v>
      </c>
    </row>
    <row r="32" spans="1:13" x14ac:dyDescent="0.2">
      <c r="A32" s="449"/>
      <c r="B32" s="236" t="s">
        <v>309</v>
      </c>
      <c r="C32" s="237"/>
      <c r="D32" s="238"/>
      <c r="E32" s="238"/>
      <c r="F32" s="239">
        <f>SUM(F24:F31)</f>
        <v>0</v>
      </c>
      <c r="G32" s="286">
        <f>SUM(G24:G31)</f>
        <v>0</v>
      </c>
      <c r="H32" s="444">
        <f>SUM(H24:H31)</f>
        <v>0</v>
      </c>
      <c r="I32" s="445"/>
      <c r="J32" s="444">
        <f>SUM(J24:J31)</f>
        <v>0</v>
      </c>
      <c r="K32" s="446"/>
      <c r="L32" s="235">
        <f t="shared" si="1"/>
        <v>0</v>
      </c>
      <c r="M32" s="72" t="str">
        <f t="shared" si="2"/>
        <v>CORRECTO</v>
      </c>
    </row>
    <row r="33" spans="1:13" s="281" customFormat="1" ht="12.75" customHeight="1" x14ac:dyDescent="0.2">
      <c r="A33" s="447">
        <v>4</v>
      </c>
      <c r="B33" s="450" t="str">
        <f>Resultados!B18</f>
        <v>A4</v>
      </c>
      <c r="C33" s="167"/>
      <c r="D33" s="168"/>
      <c r="E33" s="168"/>
      <c r="F33" s="169"/>
      <c r="G33" s="275">
        <f t="shared" ref="G33:G40" si="8">+F33*E33</f>
        <v>0</v>
      </c>
      <c r="H33" s="290"/>
      <c r="I33" s="285"/>
      <c r="J33" s="290"/>
      <c r="K33" s="277">
        <f t="shared" ref="K33:K40" si="9">+I33</f>
        <v>0</v>
      </c>
      <c r="L33" s="235">
        <f t="shared" si="1"/>
        <v>0</v>
      </c>
      <c r="M33" s="72" t="str">
        <f t="shared" si="2"/>
        <v>CORRECTO</v>
      </c>
    </row>
    <row r="34" spans="1:13" s="281" customFormat="1" x14ac:dyDescent="0.2">
      <c r="A34" s="448"/>
      <c r="B34" s="451"/>
      <c r="C34" s="167"/>
      <c r="D34" s="168"/>
      <c r="E34" s="168"/>
      <c r="F34" s="169"/>
      <c r="G34" s="275">
        <f t="shared" si="8"/>
        <v>0</v>
      </c>
      <c r="H34" s="290"/>
      <c r="I34" s="285"/>
      <c r="J34" s="290"/>
      <c r="K34" s="277">
        <f t="shared" si="9"/>
        <v>0</v>
      </c>
      <c r="L34" s="235">
        <f t="shared" si="1"/>
        <v>0</v>
      </c>
      <c r="M34" s="72" t="str">
        <f t="shared" si="2"/>
        <v>CORRECTO</v>
      </c>
    </row>
    <row r="35" spans="1:13" s="281" customFormat="1" x14ac:dyDescent="0.2">
      <c r="A35" s="448"/>
      <c r="B35" s="451"/>
      <c r="C35" s="167"/>
      <c r="D35" s="168"/>
      <c r="E35" s="168"/>
      <c r="F35" s="169"/>
      <c r="G35" s="275">
        <f>+F35*E35</f>
        <v>0</v>
      </c>
      <c r="H35" s="290"/>
      <c r="I35" s="285"/>
      <c r="J35" s="290"/>
      <c r="K35" s="277">
        <f t="shared" si="9"/>
        <v>0</v>
      </c>
      <c r="L35" s="235">
        <f t="shared" si="1"/>
        <v>0</v>
      </c>
      <c r="M35" s="72" t="str">
        <f t="shared" si="2"/>
        <v>CORRECTO</v>
      </c>
    </row>
    <row r="36" spans="1:13" s="281" customFormat="1" x14ac:dyDescent="0.2">
      <c r="A36" s="448"/>
      <c r="B36" s="451"/>
      <c r="C36" s="167"/>
      <c r="D36" s="168"/>
      <c r="E36" s="168"/>
      <c r="F36" s="169"/>
      <c r="G36" s="275">
        <f>+F36*E36</f>
        <v>0</v>
      </c>
      <c r="H36" s="290"/>
      <c r="I36" s="285"/>
      <c r="J36" s="290"/>
      <c r="K36" s="277">
        <f t="shared" si="9"/>
        <v>0</v>
      </c>
      <c r="L36" s="235">
        <f t="shared" si="1"/>
        <v>0</v>
      </c>
      <c r="M36" s="72" t="str">
        <f t="shared" si="2"/>
        <v>CORRECTO</v>
      </c>
    </row>
    <row r="37" spans="1:13" x14ac:dyDescent="0.2">
      <c r="A37" s="448"/>
      <c r="B37" s="451"/>
      <c r="C37" s="167"/>
      <c r="D37" s="168"/>
      <c r="E37" s="168"/>
      <c r="F37" s="169"/>
      <c r="G37" s="275">
        <f>+F37*E37</f>
        <v>0</v>
      </c>
      <c r="H37" s="290"/>
      <c r="I37" s="285"/>
      <c r="J37" s="290"/>
      <c r="K37" s="277">
        <f t="shared" si="9"/>
        <v>0</v>
      </c>
      <c r="L37" s="235">
        <f t="shared" si="1"/>
        <v>0</v>
      </c>
      <c r="M37" s="72" t="str">
        <f t="shared" si="2"/>
        <v>CORRECTO</v>
      </c>
    </row>
    <row r="38" spans="1:13" x14ac:dyDescent="0.2">
      <c r="A38" s="448"/>
      <c r="B38" s="451"/>
      <c r="C38" s="167"/>
      <c r="D38" s="156"/>
      <c r="E38" s="156"/>
      <c r="F38" s="170"/>
      <c r="G38" s="275">
        <f t="shared" si="8"/>
        <v>0</v>
      </c>
      <c r="H38" s="290"/>
      <c r="I38" s="285"/>
      <c r="J38" s="290"/>
      <c r="K38" s="277">
        <f t="shared" si="9"/>
        <v>0</v>
      </c>
      <c r="L38" s="235">
        <f t="shared" si="1"/>
        <v>0</v>
      </c>
      <c r="M38" s="72" t="str">
        <f t="shared" si="2"/>
        <v>CORRECTO</v>
      </c>
    </row>
    <row r="39" spans="1:13" x14ac:dyDescent="0.2">
      <c r="A39" s="448"/>
      <c r="B39" s="451"/>
      <c r="C39" s="167"/>
      <c r="D39" s="156"/>
      <c r="E39" s="156"/>
      <c r="F39" s="170"/>
      <c r="G39" s="275">
        <f t="shared" si="8"/>
        <v>0</v>
      </c>
      <c r="H39" s="290"/>
      <c r="I39" s="285"/>
      <c r="J39" s="290"/>
      <c r="K39" s="277">
        <f t="shared" si="9"/>
        <v>0</v>
      </c>
      <c r="L39" s="235">
        <f t="shared" si="1"/>
        <v>0</v>
      </c>
      <c r="M39" s="72" t="str">
        <f t="shared" si="2"/>
        <v>CORRECTO</v>
      </c>
    </row>
    <row r="40" spans="1:13" x14ac:dyDescent="0.2">
      <c r="A40" s="448"/>
      <c r="B40" s="452"/>
      <c r="C40" s="167"/>
      <c r="D40" s="156"/>
      <c r="E40" s="156"/>
      <c r="F40" s="170"/>
      <c r="G40" s="275">
        <f t="shared" si="8"/>
        <v>0</v>
      </c>
      <c r="H40" s="290"/>
      <c r="I40" s="285"/>
      <c r="J40" s="290"/>
      <c r="K40" s="277">
        <f t="shared" si="9"/>
        <v>0</v>
      </c>
      <c r="L40" s="235">
        <f t="shared" si="1"/>
        <v>0</v>
      </c>
      <c r="M40" s="72" t="str">
        <f t="shared" si="2"/>
        <v>CORRECTO</v>
      </c>
    </row>
    <row r="41" spans="1:13" x14ac:dyDescent="0.2">
      <c r="A41" s="449"/>
      <c r="B41" s="236" t="s">
        <v>309</v>
      </c>
      <c r="C41" s="240"/>
      <c r="D41" s="238"/>
      <c r="E41" s="238"/>
      <c r="F41" s="239">
        <f>SUM(F33:F40)</f>
        <v>0</v>
      </c>
      <c r="G41" s="286">
        <f>SUM(G33:G40)</f>
        <v>0</v>
      </c>
      <c r="H41" s="444">
        <f>SUM(H33:H40)</f>
        <v>0</v>
      </c>
      <c r="I41" s="445"/>
      <c r="J41" s="444">
        <f>SUM(J33:J40)</f>
        <v>0</v>
      </c>
      <c r="K41" s="446"/>
      <c r="L41" s="235">
        <f t="shared" si="1"/>
        <v>0</v>
      </c>
      <c r="M41" s="72" t="str">
        <f t="shared" si="2"/>
        <v>CORRECTO</v>
      </c>
    </row>
    <row r="42" spans="1:13" ht="42" customHeight="1" thickBot="1" x14ac:dyDescent="0.25">
      <c r="A42" s="434" t="s">
        <v>310</v>
      </c>
      <c r="B42" s="435"/>
      <c r="C42" s="441" t="str">
        <f>Resultados!A6</f>
        <v>R1</v>
      </c>
      <c r="D42" s="442"/>
      <c r="E42" s="442"/>
      <c r="F42" s="439">
        <f>SUM(G41,G32,G23,G14)</f>
        <v>965000</v>
      </c>
      <c r="G42" s="440"/>
      <c r="H42" s="241">
        <f>SUM(H41,H32,H23,H14)</f>
        <v>790000</v>
      </c>
      <c r="I42" s="242"/>
      <c r="J42" s="241">
        <f>SUM(J41,J32,J23,J14)</f>
        <v>175000</v>
      </c>
      <c r="K42" s="243"/>
      <c r="L42" s="235">
        <f t="shared" si="1"/>
        <v>965000</v>
      </c>
      <c r="M42" s="72" t="str">
        <f>IF(F42=L42,"CORRECTO","ERROR")</f>
        <v>CORRECTO</v>
      </c>
    </row>
    <row r="43" spans="1:13" x14ac:dyDescent="0.2">
      <c r="A43" s="474">
        <v>5</v>
      </c>
      <c r="B43" s="480" t="str">
        <f>Resultados!B25</f>
        <v>Aislamiento</v>
      </c>
      <c r="C43" s="171" t="s">
        <v>332</v>
      </c>
      <c r="D43" s="172" t="s">
        <v>304</v>
      </c>
      <c r="E43" s="172">
        <v>7</v>
      </c>
      <c r="F43" s="157">
        <v>32000</v>
      </c>
      <c r="G43" s="274">
        <f t="shared" ref="G43:G51" si="10">+F43*E43</f>
        <v>224000</v>
      </c>
      <c r="H43" s="158">
        <v>200000</v>
      </c>
      <c r="I43" s="283" t="s">
        <v>321</v>
      </c>
      <c r="J43" s="159">
        <v>24000</v>
      </c>
      <c r="K43" s="278" t="str">
        <f>I43</f>
        <v>COIT</v>
      </c>
      <c r="L43" s="235">
        <f t="shared" si="1"/>
        <v>224000</v>
      </c>
      <c r="M43" s="72" t="str">
        <f t="shared" si="2"/>
        <v>CORRECTO</v>
      </c>
    </row>
    <row r="44" spans="1:13" x14ac:dyDescent="0.2">
      <c r="A44" s="448"/>
      <c r="B44" s="476"/>
      <c r="C44" s="173" t="s">
        <v>305</v>
      </c>
      <c r="D44" s="174" t="s">
        <v>220</v>
      </c>
      <c r="E44" s="174">
        <v>1</v>
      </c>
      <c r="F44" s="160">
        <v>500000</v>
      </c>
      <c r="G44" s="275">
        <f t="shared" si="10"/>
        <v>500000</v>
      </c>
      <c r="H44" s="161">
        <v>450000</v>
      </c>
      <c r="I44" s="284" t="s">
        <v>321</v>
      </c>
      <c r="J44" s="162">
        <v>50000</v>
      </c>
      <c r="K44" s="279" t="str">
        <f t="shared" ref="K44:K51" si="11">I44</f>
        <v>COIT</v>
      </c>
      <c r="L44" s="235">
        <f t="shared" si="1"/>
        <v>500000</v>
      </c>
      <c r="M44" s="72" t="str">
        <f t="shared" si="2"/>
        <v>CORRECTO</v>
      </c>
    </row>
    <row r="45" spans="1:13" x14ac:dyDescent="0.2">
      <c r="A45" s="448"/>
      <c r="B45" s="476"/>
      <c r="C45" s="173" t="s">
        <v>306</v>
      </c>
      <c r="D45" s="174" t="s">
        <v>220</v>
      </c>
      <c r="E45" s="174">
        <v>1</v>
      </c>
      <c r="F45" s="160">
        <v>350000</v>
      </c>
      <c r="G45" s="275">
        <f t="shared" si="10"/>
        <v>350000</v>
      </c>
      <c r="H45" s="161">
        <v>150000</v>
      </c>
      <c r="I45" s="284" t="s">
        <v>321</v>
      </c>
      <c r="J45" s="162">
        <v>200000</v>
      </c>
      <c r="K45" s="279" t="str">
        <f t="shared" si="11"/>
        <v>COIT</v>
      </c>
      <c r="L45" s="235">
        <f t="shared" si="1"/>
        <v>350000</v>
      </c>
      <c r="M45" s="72" t="str">
        <f t="shared" si="2"/>
        <v>CORRECTO</v>
      </c>
    </row>
    <row r="46" spans="1:13" x14ac:dyDescent="0.2">
      <c r="A46" s="448"/>
      <c r="B46" s="476"/>
      <c r="C46" s="173" t="s">
        <v>337</v>
      </c>
      <c r="D46" s="174" t="s">
        <v>316</v>
      </c>
      <c r="E46" s="174">
        <v>1</v>
      </c>
      <c r="F46" s="160">
        <v>150000</v>
      </c>
      <c r="G46" s="275">
        <f t="shared" si="10"/>
        <v>150000</v>
      </c>
      <c r="H46" s="161">
        <v>100000</v>
      </c>
      <c r="I46" s="284" t="s">
        <v>321</v>
      </c>
      <c r="J46" s="162">
        <v>50000</v>
      </c>
      <c r="K46" s="279" t="str">
        <f t="shared" si="11"/>
        <v>COIT</v>
      </c>
      <c r="L46" s="235">
        <f t="shared" si="1"/>
        <v>150000</v>
      </c>
      <c r="M46" s="72" t="str">
        <f t="shared" si="2"/>
        <v>CORRECTO</v>
      </c>
    </row>
    <row r="47" spans="1:13" x14ac:dyDescent="0.2">
      <c r="A47" s="448"/>
      <c r="B47" s="476"/>
      <c r="C47" s="173"/>
      <c r="D47" s="174"/>
      <c r="E47" s="174"/>
      <c r="F47" s="160"/>
      <c r="G47" s="275">
        <f t="shared" si="10"/>
        <v>0</v>
      </c>
      <c r="H47" s="161"/>
      <c r="I47" s="284" t="s">
        <v>321</v>
      </c>
      <c r="J47" s="162"/>
      <c r="K47" s="279" t="str">
        <f>I47</f>
        <v>COIT</v>
      </c>
      <c r="L47" s="235">
        <f t="shared" si="1"/>
        <v>0</v>
      </c>
      <c r="M47" s="72" t="str">
        <f t="shared" si="2"/>
        <v>CORRECTO</v>
      </c>
    </row>
    <row r="48" spans="1:13" x14ac:dyDescent="0.2">
      <c r="A48" s="448"/>
      <c r="B48" s="476"/>
      <c r="C48" s="173"/>
      <c r="D48" s="174"/>
      <c r="E48" s="174"/>
      <c r="F48" s="160"/>
      <c r="G48" s="275">
        <f t="shared" si="10"/>
        <v>0</v>
      </c>
      <c r="H48" s="161"/>
      <c r="I48" s="284" t="s">
        <v>321</v>
      </c>
      <c r="J48" s="162"/>
      <c r="K48" s="279" t="str">
        <f>I48</f>
        <v>COIT</v>
      </c>
      <c r="L48" s="235">
        <f t="shared" si="1"/>
        <v>0</v>
      </c>
      <c r="M48" s="72" t="str">
        <f t="shared" si="2"/>
        <v>CORRECTO</v>
      </c>
    </row>
    <row r="49" spans="1:13" x14ac:dyDescent="0.2">
      <c r="A49" s="448"/>
      <c r="B49" s="476"/>
      <c r="C49" s="173"/>
      <c r="D49" s="174"/>
      <c r="E49" s="174"/>
      <c r="F49" s="160"/>
      <c r="G49" s="275">
        <f t="shared" si="10"/>
        <v>0</v>
      </c>
      <c r="H49" s="161"/>
      <c r="I49" s="284" t="s">
        <v>321</v>
      </c>
      <c r="J49" s="162"/>
      <c r="K49" s="279" t="str">
        <f>I49</f>
        <v>COIT</v>
      </c>
      <c r="L49" s="235">
        <f t="shared" si="1"/>
        <v>0</v>
      </c>
      <c r="M49" s="72" t="str">
        <f t="shared" si="2"/>
        <v>CORRECTO</v>
      </c>
    </row>
    <row r="50" spans="1:13" x14ac:dyDescent="0.2">
      <c r="A50" s="448"/>
      <c r="B50" s="476"/>
      <c r="C50" s="173" t="s">
        <v>338</v>
      </c>
      <c r="D50" s="174" t="s">
        <v>307</v>
      </c>
      <c r="E50" s="174">
        <v>1</v>
      </c>
      <c r="F50" s="160">
        <v>200000</v>
      </c>
      <c r="G50" s="275">
        <f t="shared" si="10"/>
        <v>200000</v>
      </c>
      <c r="H50" s="161">
        <v>200000</v>
      </c>
      <c r="I50" s="284" t="s">
        <v>320</v>
      </c>
      <c r="J50" s="162"/>
      <c r="K50" s="279" t="str">
        <f t="shared" si="11"/>
        <v>HNIT</v>
      </c>
      <c r="L50" s="235">
        <f t="shared" si="1"/>
        <v>200000</v>
      </c>
      <c r="M50" s="72" t="str">
        <f t="shared" si="2"/>
        <v>CORRECTO</v>
      </c>
    </row>
    <row r="51" spans="1:13" x14ac:dyDescent="0.2">
      <c r="A51" s="448"/>
      <c r="B51" s="476"/>
      <c r="C51" s="173" t="s">
        <v>308</v>
      </c>
      <c r="D51" s="174" t="s">
        <v>220</v>
      </c>
      <c r="E51" s="174">
        <v>1</v>
      </c>
      <c r="F51" s="160">
        <v>45000</v>
      </c>
      <c r="G51" s="275">
        <f t="shared" si="10"/>
        <v>45000</v>
      </c>
      <c r="H51" s="161">
        <v>30000</v>
      </c>
      <c r="I51" s="284" t="s">
        <v>318</v>
      </c>
      <c r="J51" s="161">
        <v>15000</v>
      </c>
      <c r="K51" s="279" t="str">
        <f t="shared" si="11"/>
        <v>ADM</v>
      </c>
      <c r="L51" s="235">
        <f t="shared" si="1"/>
        <v>45000</v>
      </c>
      <c r="M51" s="72" t="str">
        <f t="shared" si="2"/>
        <v>CORRECTO</v>
      </c>
    </row>
    <row r="52" spans="1:13" x14ac:dyDescent="0.2">
      <c r="A52" s="449"/>
      <c r="B52" s="236" t="s">
        <v>309</v>
      </c>
      <c r="C52" s="237"/>
      <c r="D52" s="238"/>
      <c r="E52" s="238"/>
      <c r="F52" s="239">
        <f>SUM(F43:F51)</f>
        <v>1277000</v>
      </c>
      <c r="G52" s="286">
        <f>SUM(G43:G51)</f>
        <v>1469000</v>
      </c>
      <c r="H52" s="444">
        <f>SUM(H43:H51)</f>
        <v>1130000</v>
      </c>
      <c r="I52" s="445"/>
      <c r="J52" s="444">
        <f>SUM(J43:J51)</f>
        <v>339000</v>
      </c>
      <c r="K52" s="446"/>
      <c r="L52" s="235">
        <f t="shared" si="1"/>
        <v>1469000</v>
      </c>
      <c r="M52" s="72" t="str">
        <f t="shared" si="2"/>
        <v>CORRECTO</v>
      </c>
    </row>
    <row r="53" spans="1:13" x14ac:dyDescent="0.2">
      <c r="A53" s="448">
        <v>6</v>
      </c>
      <c r="B53" s="476" t="str">
        <f>Resultados!B29</f>
        <v>A6</v>
      </c>
      <c r="C53" s="163"/>
      <c r="D53" s="164"/>
      <c r="E53" s="164"/>
      <c r="F53" s="160"/>
      <c r="G53" s="275">
        <f>+F53*E53</f>
        <v>0</v>
      </c>
      <c r="H53" s="161"/>
      <c r="I53" s="284"/>
      <c r="J53" s="161"/>
      <c r="K53" s="277">
        <f>I53</f>
        <v>0</v>
      </c>
      <c r="L53" s="235">
        <f t="shared" si="1"/>
        <v>0</v>
      </c>
      <c r="M53" s="72" t="str">
        <f t="shared" si="2"/>
        <v>CORRECTO</v>
      </c>
    </row>
    <row r="54" spans="1:13" x14ac:dyDescent="0.2">
      <c r="A54" s="448"/>
      <c r="B54" s="476"/>
      <c r="C54" s="163"/>
      <c r="D54" s="164"/>
      <c r="E54" s="164"/>
      <c r="F54" s="160"/>
      <c r="G54" s="275">
        <f>+F54*E54</f>
        <v>0</v>
      </c>
      <c r="H54" s="161"/>
      <c r="I54" s="284"/>
      <c r="J54" s="161"/>
      <c r="K54" s="277">
        <f>I54</f>
        <v>0</v>
      </c>
      <c r="L54" s="235">
        <f t="shared" si="1"/>
        <v>0</v>
      </c>
      <c r="M54" s="72" t="str">
        <f t="shared" si="2"/>
        <v>CORRECTO</v>
      </c>
    </row>
    <row r="55" spans="1:13" x14ac:dyDescent="0.2">
      <c r="A55" s="448"/>
      <c r="B55" s="476"/>
      <c r="C55" s="163"/>
      <c r="D55" s="164"/>
      <c r="E55" s="164"/>
      <c r="F55" s="160"/>
      <c r="G55" s="275">
        <f t="shared" ref="G55:G61" si="12">+F55*E55</f>
        <v>0</v>
      </c>
      <c r="H55" s="161"/>
      <c r="I55" s="284"/>
      <c r="J55" s="161"/>
      <c r="K55" s="277">
        <f t="shared" ref="K55:K61" si="13">I55</f>
        <v>0</v>
      </c>
      <c r="L55" s="235">
        <f t="shared" si="1"/>
        <v>0</v>
      </c>
      <c r="M55" s="72" t="str">
        <f t="shared" si="2"/>
        <v>CORRECTO</v>
      </c>
    </row>
    <row r="56" spans="1:13" x14ac:dyDescent="0.2">
      <c r="A56" s="448"/>
      <c r="B56" s="476"/>
      <c r="C56" s="163"/>
      <c r="D56" s="164"/>
      <c r="E56" s="164"/>
      <c r="F56" s="160"/>
      <c r="G56" s="275">
        <f t="shared" si="12"/>
        <v>0</v>
      </c>
      <c r="H56" s="161"/>
      <c r="I56" s="284"/>
      <c r="J56" s="161"/>
      <c r="K56" s="277">
        <f t="shared" si="13"/>
        <v>0</v>
      </c>
      <c r="L56" s="235"/>
      <c r="M56" s="72"/>
    </row>
    <row r="57" spans="1:13" x14ac:dyDescent="0.2">
      <c r="A57" s="448"/>
      <c r="B57" s="476"/>
      <c r="C57" s="163"/>
      <c r="D57" s="164"/>
      <c r="E57" s="164"/>
      <c r="F57" s="160"/>
      <c r="G57" s="275">
        <f t="shared" si="12"/>
        <v>0</v>
      </c>
      <c r="H57" s="161"/>
      <c r="I57" s="284"/>
      <c r="J57" s="161"/>
      <c r="K57" s="277">
        <f t="shared" si="13"/>
        <v>0</v>
      </c>
      <c r="L57" s="235">
        <f t="shared" si="1"/>
        <v>0</v>
      </c>
      <c r="M57" s="72" t="str">
        <f t="shared" si="2"/>
        <v>CORRECTO</v>
      </c>
    </row>
    <row r="58" spans="1:13" x14ac:dyDescent="0.2">
      <c r="A58" s="448"/>
      <c r="B58" s="476"/>
      <c r="C58" s="163"/>
      <c r="D58" s="164"/>
      <c r="E58" s="164"/>
      <c r="F58" s="160"/>
      <c r="G58" s="275">
        <f t="shared" si="12"/>
        <v>0</v>
      </c>
      <c r="H58" s="161"/>
      <c r="I58" s="284"/>
      <c r="J58" s="161"/>
      <c r="K58" s="277">
        <f t="shared" si="13"/>
        <v>0</v>
      </c>
      <c r="L58" s="235">
        <f t="shared" si="1"/>
        <v>0</v>
      </c>
      <c r="M58" s="72" t="str">
        <f t="shared" si="2"/>
        <v>CORRECTO</v>
      </c>
    </row>
    <row r="59" spans="1:13" x14ac:dyDescent="0.2">
      <c r="A59" s="448"/>
      <c r="B59" s="476"/>
      <c r="C59" s="163"/>
      <c r="D59" s="164"/>
      <c r="E59" s="164"/>
      <c r="F59" s="160"/>
      <c r="G59" s="275">
        <f t="shared" si="12"/>
        <v>0</v>
      </c>
      <c r="H59" s="161"/>
      <c r="I59" s="284"/>
      <c r="J59" s="161"/>
      <c r="K59" s="277">
        <f t="shared" si="13"/>
        <v>0</v>
      </c>
      <c r="L59" s="235">
        <f t="shared" si="1"/>
        <v>0</v>
      </c>
      <c r="M59" s="72" t="str">
        <f t="shared" si="2"/>
        <v>CORRECTO</v>
      </c>
    </row>
    <row r="60" spans="1:13" x14ac:dyDescent="0.2">
      <c r="A60" s="448"/>
      <c r="B60" s="476"/>
      <c r="C60" s="163"/>
      <c r="D60" s="164"/>
      <c r="E60" s="164"/>
      <c r="F60" s="160"/>
      <c r="G60" s="275">
        <f t="shared" si="12"/>
        <v>0</v>
      </c>
      <c r="H60" s="161"/>
      <c r="I60" s="284"/>
      <c r="J60" s="161"/>
      <c r="K60" s="277">
        <f t="shared" si="13"/>
        <v>0</v>
      </c>
      <c r="L60" s="235">
        <f t="shared" si="1"/>
        <v>0</v>
      </c>
      <c r="M60" s="72" t="str">
        <f t="shared" si="2"/>
        <v>CORRECTO</v>
      </c>
    </row>
    <row r="61" spans="1:13" x14ac:dyDescent="0.2">
      <c r="A61" s="448"/>
      <c r="B61" s="476"/>
      <c r="C61" s="163"/>
      <c r="D61" s="164"/>
      <c r="E61" s="164"/>
      <c r="F61" s="160"/>
      <c r="G61" s="275">
        <f t="shared" si="12"/>
        <v>0</v>
      </c>
      <c r="H61" s="161"/>
      <c r="I61" s="284"/>
      <c r="J61" s="161"/>
      <c r="K61" s="277">
        <f t="shared" si="13"/>
        <v>0</v>
      </c>
      <c r="L61" s="235">
        <f t="shared" si="1"/>
        <v>0</v>
      </c>
      <c r="M61" s="72" t="str">
        <f t="shared" si="2"/>
        <v>CORRECTO</v>
      </c>
    </row>
    <row r="62" spans="1:13" x14ac:dyDescent="0.2">
      <c r="A62" s="448"/>
      <c r="B62" s="476"/>
      <c r="C62" s="163"/>
      <c r="D62" s="164"/>
      <c r="E62" s="164"/>
      <c r="F62" s="160"/>
      <c r="G62" s="275">
        <f>+F62*E62</f>
        <v>0</v>
      </c>
      <c r="H62" s="161"/>
      <c r="I62" s="284"/>
      <c r="J62" s="161"/>
      <c r="K62" s="277">
        <f>I62</f>
        <v>0</v>
      </c>
      <c r="L62" s="235">
        <f t="shared" si="1"/>
        <v>0</v>
      </c>
      <c r="M62" s="72" t="str">
        <f t="shared" si="2"/>
        <v>CORRECTO</v>
      </c>
    </row>
    <row r="63" spans="1:13" x14ac:dyDescent="0.2">
      <c r="A63" s="449"/>
      <c r="B63" s="236" t="s">
        <v>309</v>
      </c>
      <c r="C63" s="237"/>
      <c r="D63" s="238"/>
      <c r="E63" s="238"/>
      <c r="F63" s="239">
        <f>SUM(F53:F62)</f>
        <v>0</v>
      </c>
      <c r="G63" s="286">
        <f>SUM(G53:G62)</f>
        <v>0</v>
      </c>
      <c r="H63" s="444">
        <f>SUM(H53:H62)</f>
        <v>0</v>
      </c>
      <c r="I63" s="445"/>
      <c r="J63" s="444">
        <f>SUM(J53:J62)</f>
        <v>0</v>
      </c>
      <c r="K63" s="446"/>
      <c r="L63" s="235">
        <f t="shared" si="1"/>
        <v>0</v>
      </c>
      <c r="M63" s="72" t="str">
        <f t="shared" si="2"/>
        <v>CORRECTO</v>
      </c>
    </row>
    <row r="64" spans="1:13" x14ac:dyDescent="0.2">
      <c r="A64" s="448">
        <v>7</v>
      </c>
      <c r="B64" s="476" t="str">
        <f>Resultados!B33</f>
        <v>A7</v>
      </c>
      <c r="C64" s="163"/>
      <c r="D64" s="164"/>
      <c r="E64" s="164"/>
      <c r="F64" s="160"/>
      <c r="G64" s="275">
        <f t="shared" ref="G64:G72" si="14">+F64*E64</f>
        <v>0</v>
      </c>
      <c r="H64" s="161"/>
      <c r="I64" s="284"/>
      <c r="J64" s="161"/>
      <c r="K64" s="277">
        <f t="shared" ref="K64:K72" si="15">I64</f>
        <v>0</v>
      </c>
      <c r="L64" s="235">
        <f t="shared" si="1"/>
        <v>0</v>
      </c>
      <c r="M64" s="72" t="str">
        <f t="shared" si="2"/>
        <v>CORRECTO</v>
      </c>
    </row>
    <row r="65" spans="1:13" x14ac:dyDescent="0.2">
      <c r="A65" s="448"/>
      <c r="B65" s="476"/>
      <c r="C65" s="163"/>
      <c r="D65" s="164"/>
      <c r="E65" s="164"/>
      <c r="F65" s="160"/>
      <c r="G65" s="275">
        <f t="shared" si="14"/>
        <v>0</v>
      </c>
      <c r="H65" s="161"/>
      <c r="I65" s="284"/>
      <c r="J65" s="161"/>
      <c r="K65" s="277">
        <f t="shared" si="15"/>
        <v>0</v>
      </c>
      <c r="L65" s="235">
        <f t="shared" si="1"/>
        <v>0</v>
      </c>
      <c r="M65" s="72" t="str">
        <f t="shared" si="2"/>
        <v>CORRECTO</v>
      </c>
    </row>
    <row r="66" spans="1:13" x14ac:dyDescent="0.2">
      <c r="A66" s="448"/>
      <c r="B66" s="476"/>
      <c r="C66" s="163"/>
      <c r="D66" s="164"/>
      <c r="E66" s="164"/>
      <c r="F66" s="160"/>
      <c r="G66" s="275">
        <f t="shared" si="14"/>
        <v>0</v>
      </c>
      <c r="H66" s="161"/>
      <c r="I66" s="284"/>
      <c r="J66" s="161"/>
      <c r="K66" s="277">
        <f t="shared" si="15"/>
        <v>0</v>
      </c>
      <c r="L66" s="235">
        <f t="shared" si="1"/>
        <v>0</v>
      </c>
      <c r="M66" s="72" t="str">
        <f t="shared" si="2"/>
        <v>CORRECTO</v>
      </c>
    </row>
    <row r="67" spans="1:13" x14ac:dyDescent="0.2">
      <c r="A67" s="448"/>
      <c r="B67" s="476"/>
      <c r="C67" s="163"/>
      <c r="D67" s="164"/>
      <c r="E67" s="164"/>
      <c r="F67" s="160"/>
      <c r="G67" s="275">
        <f t="shared" si="14"/>
        <v>0</v>
      </c>
      <c r="H67" s="161"/>
      <c r="I67" s="284"/>
      <c r="J67" s="161"/>
      <c r="K67" s="277">
        <f t="shared" si="15"/>
        <v>0</v>
      </c>
      <c r="L67" s="235">
        <f t="shared" si="1"/>
        <v>0</v>
      </c>
      <c r="M67" s="72" t="str">
        <f t="shared" si="2"/>
        <v>CORRECTO</v>
      </c>
    </row>
    <row r="68" spans="1:13" x14ac:dyDescent="0.2">
      <c r="A68" s="448"/>
      <c r="B68" s="476"/>
      <c r="C68" s="163"/>
      <c r="D68" s="164"/>
      <c r="E68" s="164"/>
      <c r="F68" s="160"/>
      <c r="G68" s="275">
        <f t="shared" si="14"/>
        <v>0</v>
      </c>
      <c r="H68" s="161"/>
      <c r="I68" s="284"/>
      <c r="J68" s="161"/>
      <c r="K68" s="277">
        <f t="shared" si="15"/>
        <v>0</v>
      </c>
      <c r="L68" s="235">
        <f t="shared" si="1"/>
        <v>0</v>
      </c>
      <c r="M68" s="72" t="str">
        <f t="shared" si="2"/>
        <v>CORRECTO</v>
      </c>
    </row>
    <row r="69" spans="1:13" x14ac:dyDescent="0.2">
      <c r="A69" s="448"/>
      <c r="B69" s="476"/>
      <c r="C69" s="173"/>
      <c r="D69" s="164"/>
      <c r="E69" s="164"/>
      <c r="F69" s="160"/>
      <c r="G69" s="275">
        <f t="shared" si="14"/>
        <v>0</v>
      </c>
      <c r="H69" s="161"/>
      <c r="I69" s="284"/>
      <c r="J69" s="161"/>
      <c r="K69" s="277">
        <f t="shared" si="15"/>
        <v>0</v>
      </c>
      <c r="L69" s="235">
        <f t="shared" si="1"/>
        <v>0</v>
      </c>
      <c r="M69" s="72" t="str">
        <f t="shared" si="2"/>
        <v>CORRECTO</v>
      </c>
    </row>
    <row r="70" spans="1:13" x14ac:dyDescent="0.2">
      <c r="A70" s="448"/>
      <c r="B70" s="476"/>
      <c r="C70" s="163"/>
      <c r="D70" s="164"/>
      <c r="E70" s="164"/>
      <c r="F70" s="160"/>
      <c r="G70" s="275">
        <f t="shared" si="14"/>
        <v>0</v>
      </c>
      <c r="H70" s="161"/>
      <c r="I70" s="284"/>
      <c r="J70" s="161"/>
      <c r="K70" s="277">
        <f t="shared" si="15"/>
        <v>0</v>
      </c>
      <c r="L70" s="235">
        <f t="shared" si="1"/>
        <v>0</v>
      </c>
      <c r="M70" s="72" t="str">
        <f t="shared" si="2"/>
        <v>CORRECTO</v>
      </c>
    </row>
    <row r="71" spans="1:13" x14ac:dyDescent="0.2">
      <c r="A71" s="448"/>
      <c r="B71" s="476"/>
      <c r="C71" s="166"/>
      <c r="D71" s="164"/>
      <c r="E71" s="164"/>
      <c r="F71" s="160"/>
      <c r="G71" s="275">
        <f t="shared" si="14"/>
        <v>0</v>
      </c>
      <c r="H71" s="161"/>
      <c r="I71" s="284"/>
      <c r="J71" s="161"/>
      <c r="K71" s="277">
        <f t="shared" si="15"/>
        <v>0</v>
      </c>
      <c r="L71" s="235">
        <f t="shared" ref="L71:L101" si="16">+J71+H71</f>
        <v>0</v>
      </c>
      <c r="M71" s="72" t="str">
        <f t="shared" ref="M71:M101" si="17">IF(G71=L71,"CORRECTO","ERROR")</f>
        <v>CORRECTO</v>
      </c>
    </row>
    <row r="72" spans="1:13" x14ac:dyDescent="0.2">
      <c r="A72" s="448"/>
      <c r="B72" s="476"/>
      <c r="C72" s="173"/>
      <c r="D72" s="164"/>
      <c r="E72" s="164"/>
      <c r="F72" s="160"/>
      <c r="G72" s="275">
        <f t="shared" si="14"/>
        <v>0</v>
      </c>
      <c r="H72" s="161"/>
      <c r="I72" s="284"/>
      <c r="J72" s="161"/>
      <c r="K72" s="277">
        <f t="shared" si="15"/>
        <v>0</v>
      </c>
      <c r="L72" s="235">
        <f t="shared" si="16"/>
        <v>0</v>
      </c>
      <c r="M72" s="72" t="str">
        <f t="shared" si="17"/>
        <v>CORRECTO</v>
      </c>
    </row>
    <row r="73" spans="1:13" x14ac:dyDescent="0.2">
      <c r="A73" s="449"/>
      <c r="B73" s="236" t="s">
        <v>309</v>
      </c>
      <c r="C73" s="237"/>
      <c r="D73" s="238"/>
      <c r="E73" s="238"/>
      <c r="F73" s="239">
        <f>SUM(F64:F72)</f>
        <v>0</v>
      </c>
      <c r="G73" s="286">
        <f>SUM(G64:G72)</f>
        <v>0</v>
      </c>
      <c r="H73" s="444">
        <f>SUM(H64:H72)</f>
        <v>0</v>
      </c>
      <c r="I73" s="445"/>
      <c r="J73" s="444">
        <f>SUM(J64:J72)</f>
        <v>0</v>
      </c>
      <c r="K73" s="446"/>
      <c r="L73" s="235">
        <f t="shared" si="16"/>
        <v>0</v>
      </c>
      <c r="M73" s="72" t="str">
        <f t="shared" si="17"/>
        <v>CORRECTO</v>
      </c>
    </row>
    <row r="74" spans="1:13" s="281" customFormat="1" ht="12.75" customHeight="1" x14ac:dyDescent="0.2">
      <c r="A74" s="447">
        <v>8</v>
      </c>
      <c r="B74" s="450" t="str">
        <f>Resultados!B37</f>
        <v>A8</v>
      </c>
      <c r="C74" s="167"/>
      <c r="D74" s="168"/>
      <c r="E74" s="168"/>
      <c r="F74" s="169"/>
      <c r="G74" s="275">
        <f t="shared" ref="G74:G82" si="18">+F74*E74</f>
        <v>0</v>
      </c>
      <c r="H74" s="290"/>
      <c r="I74" s="285"/>
      <c r="J74" s="290"/>
      <c r="K74" s="277">
        <f t="shared" ref="K74:K82" si="19">I74</f>
        <v>0</v>
      </c>
      <c r="L74" s="235">
        <f t="shared" si="16"/>
        <v>0</v>
      </c>
      <c r="M74" s="72" t="str">
        <f t="shared" si="17"/>
        <v>CORRECTO</v>
      </c>
    </row>
    <row r="75" spans="1:13" s="281" customFormat="1" ht="12.75" customHeight="1" x14ac:dyDescent="0.2">
      <c r="A75" s="448"/>
      <c r="B75" s="451"/>
      <c r="C75" s="167"/>
      <c r="D75" s="168"/>
      <c r="E75" s="168"/>
      <c r="F75" s="169"/>
      <c r="G75" s="275">
        <f t="shared" si="18"/>
        <v>0</v>
      </c>
      <c r="H75" s="290"/>
      <c r="I75" s="285"/>
      <c r="J75" s="290"/>
      <c r="K75" s="277">
        <f t="shared" si="19"/>
        <v>0</v>
      </c>
      <c r="L75" s="235">
        <f t="shared" si="16"/>
        <v>0</v>
      </c>
      <c r="M75" s="72" t="str">
        <f t="shared" si="17"/>
        <v>CORRECTO</v>
      </c>
    </row>
    <row r="76" spans="1:13" s="281" customFormat="1" ht="12.75" customHeight="1" x14ac:dyDescent="0.2">
      <c r="A76" s="448"/>
      <c r="B76" s="451"/>
      <c r="C76" s="167"/>
      <c r="D76" s="168"/>
      <c r="E76" s="168"/>
      <c r="F76" s="169"/>
      <c r="G76" s="275">
        <f t="shared" si="18"/>
        <v>0</v>
      </c>
      <c r="H76" s="290"/>
      <c r="I76" s="285"/>
      <c r="J76" s="290"/>
      <c r="K76" s="277">
        <f t="shared" si="19"/>
        <v>0</v>
      </c>
      <c r="L76" s="235">
        <f t="shared" si="16"/>
        <v>0</v>
      </c>
      <c r="M76" s="72" t="str">
        <f t="shared" si="17"/>
        <v>CORRECTO</v>
      </c>
    </row>
    <row r="77" spans="1:13" s="281" customFormat="1" ht="12.75" customHeight="1" x14ac:dyDescent="0.2">
      <c r="A77" s="448"/>
      <c r="B77" s="451"/>
      <c r="C77" s="167"/>
      <c r="D77" s="168"/>
      <c r="E77" s="168"/>
      <c r="F77" s="169"/>
      <c r="G77" s="275">
        <f t="shared" si="18"/>
        <v>0</v>
      </c>
      <c r="H77" s="290"/>
      <c r="I77" s="285"/>
      <c r="J77" s="290"/>
      <c r="K77" s="277">
        <f t="shared" si="19"/>
        <v>0</v>
      </c>
      <c r="L77" s="235">
        <f t="shared" si="16"/>
        <v>0</v>
      </c>
      <c r="M77" s="72" t="str">
        <f t="shared" si="17"/>
        <v>CORRECTO</v>
      </c>
    </row>
    <row r="78" spans="1:13" s="281" customFormat="1" x14ac:dyDescent="0.2">
      <c r="A78" s="448"/>
      <c r="B78" s="451"/>
      <c r="C78" s="167"/>
      <c r="D78" s="168"/>
      <c r="E78" s="168"/>
      <c r="F78" s="169"/>
      <c r="G78" s="275">
        <f t="shared" si="18"/>
        <v>0</v>
      </c>
      <c r="H78" s="290"/>
      <c r="I78" s="285"/>
      <c r="J78" s="290"/>
      <c r="K78" s="277">
        <f t="shared" si="19"/>
        <v>0</v>
      </c>
      <c r="L78" s="235">
        <f t="shared" si="16"/>
        <v>0</v>
      </c>
      <c r="M78" s="72" t="str">
        <f t="shared" si="17"/>
        <v>CORRECTO</v>
      </c>
    </row>
    <row r="79" spans="1:13" s="281" customFormat="1" x14ac:dyDescent="0.2">
      <c r="A79" s="448"/>
      <c r="B79" s="451"/>
      <c r="C79" s="167"/>
      <c r="D79" s="168"/>
      <c r="E79" s="168"/>
      <c r="F79" s="169"/>
      <c r="G79" s="275">
        <f t="shared" si="18"/>
        <v>0</v>
      </c>
      <c r="H79" s="290"/>
      <c r="I79" s="285"/>
      <c r="J79" s="290"/>
      <c r="K79" s="277">
        <f t="shared" si="19"/>
        <v>0</v>
      </c>
      <c r="L79" s="235">
        <f t="shared" si="16"/>
        <v>0</v>
      </c>
      <c r="M79" s="72" t="str">
        <f t="shared" si="17"/>
        <v>CORRECTO</v>
      </c>
    </row>
    <row r="80" spans="1:13" ht="11.25" customHeight="1" x14ac:dyDescent="0.2">
      <c r="A80" s="448"/>
      <c r="B80" s="451"/>
      <c r="C80" s="167"/>
      <c r="D80" s="156"/>
      <c r="E80" s="156"/>
      <c r="F80" s="170"/>
      <c r="G80" s="275">
        <f t="shared" si="18"/>
        <v>0</v>
      </c>
      <c r="H80" s="290"/>
      <c r="I80" s="285"/>
      <c r="J80" s="290"/>
      <c r="K80" s="277">
        <f t="shared" si="19"/>
        <v>0</v>
      </c>
      <c r="L80" s="235">
        <f t="shared" si="16"/>
        <v>0</v>
      </c>
      <c r="M80" s="72" t="str">
        <f t="shared" si="17"/>
        <v>CORRECTO</v>
      </c>
    </row>
    <row r="81" spans="1:13" x14ac:dyDescent="0.2">
      <c r="A81" s="448"/>
      <c r="B81" s="451"/>
      <c r="C81" s="167"/>
      <c r="D81" s="156"/>
      <c r="E81" s="156"/>
      <c r="F81" s="170"/>
      <c r="G81" s="275">
        <f t="shared" si="18"/>
        <v>0</v>
      </c>
      <c r="H81" s="290"/>
      <c r="I81" s="285"/>
      <c r="J81" s="290"/>
      <c r="K81" s="277">
        <f t="shared" si="19"/>
        <v>0</v>
      </c>
      <c r="L81" s="235">
        <f t="shared" si="16"/>
        <v>0</v>
      </c>
      <c r="M81" s="72" t="str">
        <f t="shared" si="17"/>
        <v>CORRECTO</v>
      </c>
    </row>
    <row r="82" spans="1:13" x14ac:dyDescent="0.2">
      <c r="A82" s="448"/>
      <c r="B82" s="452"/>
      <c r="C82" s="167"/>
      <c r="D82" s="156"/>
      <c r="E82" s="156"/>
      <c r="F82" s="170"/>
      <c r="G82" s="275">
        <f t="shared" si="18"/>
        <v>0</v>
      </c>
      <c r="H82" s="290"/>
      <c r="I82" s="285"/>
      <c r="J82" s="290"/>
      <c r="K82" s="277">
        <f t="shared" si="19"/>
        <v>0</v>
      </c>
      <c r="L82" s="235">
        <f t="shared" si="16"/>
        <v>0</v>
      </c>
      <c r="M82" s="72" t="str">
        <f t="shared" si="17"/>
        <v>CORRECTO</v>
      </c>
    </row>
    <row r="83" spans="1:13" x14ac:dyDescent="0.2">
      <c r="A83" s="449"/>
      <c r="B83" s="236" t="s">
        <v>309</v>
      </c>
      <c r="C83" s="237"/>
      <c r="D83" s="238"/>
      <c r="E83" s="238"/>
      <c r="F83" s="239">
        <f>SUM(F74:F82)</f>
        <v>0</v>
      </c>
      <c r="G83" s="287">
        <f>SUM(G74:G82)</f>
        <v>0</v>
      </c>
      <c r="H83" s="444">
        <f>SUM(H74:H82)</f>
        <v>0</v>
      </c>
      <c r="I83" s="445"/>
      <c r="J83" s="444">
        <f>SUM(J74:J82)</f>
        <v>0</v>
      </c>
      <c r="K83" s="446"/>
      <c r="L83" s="235">
        <f t="shared" si="16"/>
        <v>0</v>
      </c>
      <c r="M83" s="72" t="str">
        <f t="shared" si="17"/>
        <v>CORRECTO</v>
      </c>
    </row>
    <row r="84" spans="1:13" s="281" customFormat="1" ht="12.75" customHeight="1" x14ac:dyDescent="0.2">
      <c r="A84" s="447">
        <v>9</v>
      </c>
      <c r="B84" s="450" t="str">
        <f>Resultados!B41</f>
        <v>A9</v>
      </c>
      <c r="C84" s="167"/>
      <c r="D84" s="168"/>
      <c r="E84" s="168"/>
      <c r="F84" s="169"/>
      <c r="G84" s="275">
        <f t="shared" ref="G84:G92" si="20">+F84*E84</f>
        <v>0</v>
      </c>
      <c r="H84" s="290"/>
      <c r="I84" s="285"/>
      <c r="J84" s="290"/>
      <c r="K84" s="277">
        <f t="shared" ref="K84:K92" si="21">I84</f>
        <v>0</v>
      </c>
      <c r="L84" s="235">
        <f t="shared" si="16"/>
        <v>0</v>
      </c>
      <c r="M84" s="72" t="str">
        <f t="shared" si="17"/>
        <v>CORRECTO</v>
      </c>
    </row>
    <row r="85" spans="1:13" s="281" customFormat="1" ht="12.75" customHeight="1" x14ac:dyDescent="0.2">
      <c r="A85" s="448"/>
      <c r="B85" s="451"/>
      <c r="C85" s="167"/>
      <c r="D85" s="168"/>
      <c r="E85" s="168"/>
      <c r="F85" s="169"/>
      <c r="G85" s="275">
        <f>+F85*E85</f>
        <v>0</v>
      </c>
      <c r="H85" s="290"/>
      <c r="I85" s="285"/>
      <c r="J85" s="290"/>
      <c r="K85" s="277">
        <f t="shared" si="21"/>
        <v>0</v>
      </c>
      <c r="L85" s="235">
        <f t="shared" si="16"/>
        <v>0</v>
      </c>
      <c r="M85" s="72" t="str">
        <f t="shared" si="17"/>
        <v>CORRECTO</v>
      </c>
    </row>
    <row r="86" spans="1:13" s="281" customFormat="1" ht="12.75" customHeight="1" x14ac:dyDescent="0.2">
      <c r="A86" s="448"/>
      <c r="B86" s="451"/>
      <c r="C86" s="167"/>
      <c r="D86" s="168"/>
      <c r="E86" s="168"/>
      <c r="F86" s="169"/>
      <c r="G86" s="275">
        <f>+F86*E86</f>
        <v>0</v>
      </c>
      <c r="H86" s="290"/>
      <c r="I86" s="285"/>
      <c r="J86" s="290"/>
      <c r="K86" s="277">
        <f t="shared" si="21"/>
        <v>0</v>
      </c>
      <c r="L86" s="235">
        <f t="shared" si="16"/>
        <v>0</v>
      </c>
      <c r="M86" s="72" t="str">
        <f t="shared" si="17"/>
        <v>CORRECTO</v>
      </c>
    </row>
    <row r="87" spans="1:13" s="281" customFormat="1" ht="12.75" customHeight="1" x14ac:dyDescent="0.2">
      <c r="A87" s="448"/>
      <c r="B87" s="451"/>
      <c r="C87" s="167"/>
      <c r="D87" s="168"/>
      <c r="E87" s="168"/>
      <c r="F87" s="169"/>
      <c r="G87" s="275">
        <f>+F87*E87</f>
        <v>0</v>
      </c>
      <c r="H87" s="290"/>
      <c r="I87" s="285"/>
      <c r="J87" s="290"/>
      <c r="K87" s="277">
        <f t="shared" si="21"/>
        <v>0</v>
      </c>
      <c r="L87" s="235">
        <f t="shared" si="16"/>
        <v>0</v>
      </c>
      <c r="M87" s="72" t="str">
        <f t="shared" si="17"/>
        <v>CORRECTO</v>
      </c>
    </row>
    <row r="88" spans="1:13" s="281" customFormat="1" x14ac:dyDescent="0.2">
      <c r="A88" s="448"/>
      <c r="B88" s="451"/>
      <c r="C88" s="167"/>
      <c r="D88" s="168"/>
      <c r="E88" s="168"/>
      <c r="F88" s="169"/>
      <c r="G88" s="275">
        <f t="shared" si="20"/>
        <v>0</v>
      </c>
      <c r="H88" s="290"/>
      <c r="I88" s="285"/>
      <c r="J88" s="290"/>
      <c r="K88" s="277">
        <f t="shared" si="21"/>
        <v>0</v>
      </c>
      <c r="L88" s="235">
        <f t="shared" si="16"/>
        <v>0</v>
      </c>
      <c r="M88" s="72" t="str">
        <f t="shared" si="17"/>
        <v>CORRECTO</v>
      </c>
    </row>
    <row r="89" spans="1:13" ht="11.25" customHeight="1" x14ac:dyDescent="0.2">
      <c r="A89" s="448"/>
      <c r="B89" s="451"/>
      <c r="C89" s="167"/>
      <c r="D89" s="156"/>
      <c r="E89" s="156"/>
      <c r="F89" s="170"/>
      <c r="G89" s="275">
        <f t="shared" si="20"/>
        <v>0</v>
      </c>
      <c r="H89" s="290"/>
      <c r="I89" s="285"/>
      <c r="J89" s="290"/>
      <c r="K89" s="277">
        <f t="shared" si="21"/>
        <v>0</v>
      </c>
      <c r="L89" s="235">
        <f t="shared" si="16"/>
        <v>0</v>
      </c>
      <c r="M89" s="72" t="str">
        <f t="shared" si="17"/>
        <v>CORRECTO</v>
      </c>
    </row>
    <row r="90" spans="1:13" x14ac:dyDescent="0.2">
      <c r="A90" s="448"/>
      <c r="B90" s="451"/>
      <c r="C90" s="167"/>
      <c r="D90" s="156"/>
      <c r="E90" s="156"/>
      <c r="F90" s="170"/>
      <c r="G90" s="275">
        <f t="shared" si="20"/>
        <v>0</v>
      </c>
      <c r="H90" s="290"/>
      <c r="I90" s="285"/>
      <c r="J90" s="290"/>
      <c r="K90" s="277">
        <f t="shared" si="21"/>
        <v>0</v>
      </c>
      <c r="L90" s="235">
        <f t="shared" si="16"/>
        <v>0</v>
      </c>
      <c r="M90" s="72" t="str">
        <f t="shared" si="17"/>
        <v>CORRECTO</v>
      </c>
    </row>
    <row r="91" spans="1:13" x14ac:dyDescent="0.2">
      <c r="A91" s="448"/>
      <c r="B91" s="451"/>
      <c r="C91" s="167"/>
      <c r="D91" s="156"/>
      <c r="E91" s="156"/>
      <c r="F91" s="170"/>
      <c r="G91" s="275">
        <f t="shared" si="20"/>
        <v>0</v>
      </c>
      <c r="H91" s="290"/>
      <c r="I91" s="285"/>
      <c r="J91" s="290"/>
      <c r="K91" s="277">
        <f t="shared" si="21"/>
        <v>0</v>
      </c>
      <c r="L91" s="235">
        <f t="shared" si="16"/>
        <v>0</v>
      </c>
      <c r="M91" s="72" t="str">
        <f t="shared" si="17"/>
        <v>CORRECTO</v>
      </c>
    </row>
    <row r="92" spans="1:13" x14ac:dyDescent="0.2">
      <c r="A92" s="448"/>
      <c r="B92" s="452"/>
      <c r="C92" s="167"/>
      <c r="D92" s="156"/>
      <c r="E92" s="156"/>
      <c r="F92" s="170"/>
      <c r="G92" s="275">
        <f t="shared" si="20"/>
        <v>0</v>
      </c>
      <c r="H92" s="290"/>
      <c r="I92" s="285"/>
      <c r="J92" s="290"/>
      <c r="K92" s="277">
        <f t="shared" si="21"/>
        <v>0</v>
      </c>
      <c r="L92" s="235">
        <f t="shared" si="16"/>
        <v>0</v>
      </c>
      <c r="M92" s="72" t="str">
        <f t="shared" si="17"/>
        <v>CORRECTO</v>
      </c>
    </row>
    <row r="93" spans="1:13" x14ac:dyDescent="0.2">
      <c r="A93" s="449"/>
      <c r="B93" s="236" t="s">
        <v>309</v>
      </c>
      <c r="C93" s="240"/>
      <c r="D93" s="238"/>
      <c r="E93" s="238"/>
      <c r="F93" s="239">
        <f>SUM(F84:F92)</f>
        <v>0</v>
      </c>
      <c r="G93" s="286">
        <f>SUM(G84:G92)</f>
        <v>0</v>
      </c>
      <c r="H93" s="444">
        <f>SUM(H84:H92)</f>
        <v>0</v>
      </c>
      <c r="I93" s="445"/>
      <c r="J93" s="444">
        <f>SUM(J84:J92)</f>
        <v>0</v>
      </c>
      <c r="K93" s="446"/>
      <c r="L93" s="235">
        <f t="shared" si="16"/>
        <v>0</v>
      </c>
      <c r="M93" s="72" t="str">
        <f t="shared" si="17"/>
        <v>CORRECTO</v>
      </c>
    </row>
    <row r="94" spans="1:13" s="281" customFormat="1" ht="12.75" customHeight="1" x14ac:dyDescent="0.2">
      <c r="A94" s="447">
        <v>10</v>
      </c>
      <c r="B94" s="450" t="str">
        <f>Resultados!B45</f>
        <v>A10</v>
      </c>
      <c r="C94" s="167"/>
      <c r="D94" s="168"/>
      <c r="E94" s="168"/>
      <c r="F94" s="169"/>
      <c r="G94" s="275">
        <f t="shared" ref="G94:G102" si="22">+F94*E94</f>
        <v>0</v>
      </c>
      <c r="H94" s="290"/>
      <c r="I94" s="285"/>
      <c r="J94" s="290"/>
      <c r="K94" s="277">
        <f t="shared" ref="K94:K102" si="23">I94</f>
        <v>0</v>
      </c>
      <c r="L94" s="235">
        <f t="shared" si="16"/>
        <v>0</v>
      </c>
      <c r="M94" s="72" t="str">
        <f t="shared" si="17"/>
        <v>CORRECTO</v>
      </c>
    </row>
    <row r="95" spans="1:13" s="281" customFormat="1" ht="12.75" customHeight="1" x14ac:dyDescent="0.2">
      <c r="A95" s="448"/>
      <c r="B95" s="451"/>
      <c r="C95" s="167"/>
      <c r="D95" s="168"/>
      <c r="E95" s="168"/>
      <c r="F95" s="169"/>
      <c r="G95" s="275">
        <f>+F95*E95</f>
        <v>0</v>
      </c>
      <c r="H95" s="290"/>
      <c r="I95" s="285"/>
      <c r="J95" s="290"/>
      <c r="K95" s="277">
        <f t="shared" si="23"/>
        <v>0</v>
      </c>
      <c r="L95" s="235">
        <f t="shared" si="16"/>
        <v>0</v>
      </c>
      <c r="M95" s="72" t="str">
        <f t="shared" si="17"/>
        <v>CORRECTO</v>
      </c>
    </row>
    <row r="96" spans="1:13" s="281" customFormat="1" ht="12.75" customHeight="1" x14ac:dyDescent="0.2">
      <c r="A96" s="448"/>
      <c r="B96" s="451"/>
      <c r="C96" s="167"/>
      <c r="D96" s="168"/>
      <c r="E96" s="168"/>
      <c r="F96" s="169"/>
      <c r="G96" s="275">
        <f>+F96*E96</f>
        <v>0</v>
      </c>
      <c r="H96" s="290"/>
      <c r="I96" s="285"/>
      <c r="J96" s="290"/>
      <c r="K96" s="277">
        <f t="shared" si="23"/>
        <v>0</v>
      </c>
      <c r="L96" s="235">
        <f t="shared" si="16"/>
        <v>0</v>
      </c>
      <c r="M96" s="72" t="str">
        <f t="shared" si="17"/>
        <v>CORRECTO</v>
      </c>
    </row>
    <row r="97" spans="1:13" s="281" customFormat="1" ht="12.75" customHeight="1" x14ac:dyDescent="0.2">
      <c r="A97" s="448"/>
      <c r="B97" s="451"/>
      <c r="C97" s="167"/>
      <c r="D97" s="168"/>
      <c r="E97" s="168"/>
      <c r="F97" s="169"/>
      <c r="G97" s="275">
        <f>+F97*E97</f>
        <v>0</v>
      </c>
      <c r="H97" s="290"/>
      <c r="I97" s="285"/>
      <c r="J97" s="290"/>
      <c r="K97" s="277">
        <f t="shared" si="23"/>
        <v>0</v>
      </c>
      <c r="L97" s="235">
        <f t="shared" si="16"/>
        <v>0</v>
      </c>
      <c r="M97" s="72" t="str">
        <f t="shared" si="17"/>
        <v>CORRECTO</v>
      </c>
    </row>
    <row r="98" spans="1:13" s="281" customFormat="1" x14ac:dyDescent="0.2">
      <c r="A98" s="448"/>
      <c r="B98" s="451"/>
      <c r="C98" s="167"/>
      <c r="D98" s="168"/>
      <c r="E98" s="168"/>
      <c r="F98" s="169"/>
      <c r="G98" s="275">
        <f>+F98*E98</f>
        <v>0</v>
      </c>
      <c r="H98" s="290"/>
      <c r="I98" s="285"/>
      <c r="J98" s="290"/>
      <c r="K98" s="277">
        <f t="shared" si="23"/>
        <v>0</v>
      </c>
      <c r="L98" s="235">
        <f t="shared" si="16"/>
        <v>0</v>
      </c>
      <c r="M98" s="72" t="str">
        <f t="shared" si="17"/>
        <v>CORRECTO</v>
      </c>
    </row>
    <row r="99" spans="1:13" x14ac:dyDescent="0.2">
      <c r="A99" s="448"/>
      <c r="B99" s="451"/>
      <c r="C99" s="167"/>
      <c r="D99" s="168"/>
      <c r="E99" s="168"/>
      <c r="F99" s="169"/>
      <c r="G99" s="275">
        <f>+F99*E99</f>
        <v>0</v>
      </c>
      <c r="H99" s="290"/>
      <c r="I99" s="285"/>
      <c r="J99" s="290"/>
      <c r="K99" s="277">
        <f t="shared" si="23"/>
        <v>0</v>
      </c>
      <c r="L99" s="235">
        <f t="shared" si="16"/>
        <v>0</v>
      </c>
      <c r="M99" s="72" t="str">
        <f t="shared" si="17"/>
        <v>CORRECTO</v>
      </c>
    </row>
    <row r="100" spans="1:13" x14ac:dyDescent="0.2">
      <c r="A100" s="448"/>
      <c r="B100" s="451"/>
      <c r="C100" s="167"/>
      <c r="D100" s="156"/>
      <c r="E100" s="156"/>
      <c r="F100" s="170"/>
      <c r="G100" s="275">
        <f t="shared" si="22"/>
        <v>0</v>
      </c>
      <c r="H100" s="290"/>
      <c r="I100" s="285"/>
      <c r="J100" s="290"/>
      <c r="K100" s="277">
        <f t="shared" si="23"/>
        <v>0</v>
      </c>
      <c r="L100" s="235">
        <f t="shared" si="16"/>
        <v>0</v>
      </c>
      <c r="M100" s="72" t="str">
        <f t="shared" si="17"/>
        <v>CORRECTO</v>
      </c>
    </row>
    <row r="101" spans="1:13" x14ac:dyDescent="0.2">
      <c r="A101" s="448"/>
      <c r="B101" s="451"/>
      <c r="C101" s="167"/>
      <c r="D101" s="156"/>
      <c r="E101" s="156"/>
      <c r="F101" s="170"/>
      <c r="G101" s="275">
        <f t="shared" si="22"/>
        <v>0</v>
      </c>
      <c r="H101" s="290"/>
      <c r="I101" s="285"/>
      <c r="J101" s="290"/>
      <c r="K101" s="277">
        <f t="shared" si="23"/>
        <v>0</v>
      </c>
      <c r="L101" s="235">
        <f t="shared" si="16"/>
        <v>0</v>
      </c>
      <c r="M101" s="72" t="str">
        <f t="shared" si="17"/>
        <v>CORRECTO</v>
      </c>
    </row>
    <row r="102" spans="1:13" x14ac:dyDescent="0.2">
      <c r="A102" s="448"/>
      <c r="B102" s="452"/>
      <c r="C102" s="167"/>
      <c r="D102" s="156"/>
      <c r="E102" s="156"/>
      <c r="F102" s="170"/>
      <c r="G102" s="275">
        <f t="shared" si="22"/>
        <v>0</v>
      </c>
      <c r="H102" s="290"/>
      <c r="I102" s="285"/>
      <c r="J102" s="290"/>
      <c r="K102" s="277">
        <f t="shared" si="23"/>
        <v>0</v>
      </c>
      <c r="L102" s="235">
        <f>+J102+H102</f>
        <v>0</v>
      </c>
      <c r="M102" s="72" t="str">
        <f>IF(G102=L102,"CORRECTO","ERROR")</f>
        <v>CORRECTO</v>
      </c>
    </row>
    <row r="103" spans="1:13" x14ac:dyDescent="0.2">
      <c r="A103" s="449"/>
      <c r="B103" s="236" t="s">
        <v>309</v>
      </c>
      <c r="C103" s="237"/>
      <c r="D103" s="238"/>
      <c r="E103" s="238"/>
      <c r="F103" s="239">
        <f>SUM(F94:F102)</f>
        <v>0</v>
      </c>
      <c r="G103" s="286">
        <f>SUM(G94:G102)</f>
        <v>0</v>
      </c>
      <c r="H103" s="444">
        <f>SUM(H94:H102)</f>
        <v>0</v>
      </c>
      <c r="I103" s="445"/>
      <c r="J103" s="444">
        <f>SUM(J94:J102)</f>
        <v>0</v>
      </c>
      <c r="K103" s="446"/>
      <c r="L103" s="235">
        <f>+J103+H103</f>
        <v>0</v>
      </c>
      <c r="M103" s="72" t="str">
        <f>IF(G103=L103,"CORRECTO","ERROR")</f>
        <v>CORRECTO</v>
      </c>
    </row>
    <row r="104" spans="1:13" ht="44.25" customHeight="1" thickBot="1" x14ac:dyDescent="0.25">
      <c r="A104" s="432" t="s">
        <v>311</v>
      </c>
      <c r="B104" s="433"/>
      <c r="C104" s="441" t="str">
        <f>Resultados!A25</f>
        <v>R2</v>
      </c>
      <c r="D104" s="442"/>
      <c r="E104" s="442"/>
      <c r="F104" s="443">
        <f>SUM(G52,G63,G73,G83,G93,G103)</f>
        <v>1469000</v>
      </c>
      <c r="G104" s="437"/>
      <c r="H104" s="436">
        <f>SUM(H52,H63,H73,H83,H93,H103)</f>
        <v>1130000</v>
      </c>
      <c r="I104" s="437"/>
      <c r="J104" s="436">
        <f>SUM(J52,J63,J73,J83,J93,J103)</f>
        <v>339000</v>
      </c>
      <c r="K104" s="438"/>
      <c r="L104" s="235">
        <f>+J104+H104</f>
        <v>1469000</v>
      </c>
      <c r="M104" s="72" t="str">
        <f>IF(F104=L104,"CORRECTO","ERROR")</f>
        <v>CORRECTO</v>
      </c>
    </row>
    <row r="105" spans="1:13" ht="12.75" thickBot="1" x14ac:dyDescent="0.25">
      <c r="A105" s="244"/>
      <c r="B105" s="245"/>
      <c r="C105" s="246"/>
      <c r="D105" s="247"/>
      <c r="E105" s="248"/>
      <c r="F105" s="249"/>
      <c r="G105" s="250"/>
      <c r="H105" s="291"/>
      <c r="I105" s="249"/>
      <c r="J105" s="291"/>
      <c r="K105" s="249"/>
      <c r="L105" s="235"/>
      <c r="M105" s="72"/>
    </row>
    <row r="106" spans="1:13" s="282" customFormat="1" ht="27.75" customHeight="1" thickBot="1" x14ac:dyDescent="0.25">
      <c r="A106" s="457" t="s">
        <v>312</v>
      </c>
      <c r="B106" s="458"/>
      <c r="C106" s="459" t="s">
        <v>313</v>
      </c>
      <c r="D106" s="460"/>
      <c r="E106" s="460"/>
      <c r="F106" s="461">
        <f>F104+F42</f>
        <v>2434000</v>
      </c>
      <c r="G106" s="454"/>
      <c r="H106" s="453">
        <f>H104+H42</f>
        <v>1920000</v>
      </c>
      <c r="I106" s="454"/>
      <c r="J106" s="453">
        <f>J104+J42</f>
        <v>514000</v>
      </c>
      <c r="K106" s="455"/>
      <c r="L106" s="235">
        <f>+J106+H106</f>
        <v>2434000</v>
      </c>
      <c r="M106" s="72" t="str">
        <f>IF(F106=L106,"CORRECTO","ERROR")</f>
        <v>CORRECTO</v>
      </c>
    </row>
    <row r="108" spans="1:13" x14ac:dyDescent="0.2">
      <c r="L108" s="251"/>
    </row>
    <row r="110" spans="1:13" ht="45" x14ac:dyDescent="0.2">
      <c r="A110" s="252"/>
      <c r="B110" s="225" t="s">
        <v>314</v>
      </c>
      <c r="C110" s="253" t="s">
        <v>315</v>
      </c>
      <c r="D110" s="252"/>
      <c r="E110" s="252"/>
      <c r="F110" s="252"/>
      <c r="G110" s="252"/>
      <c r="H110" s="292"/>
      <c r="I110" s="252"/>
      <c r="J110" s="292"/>
      <c r="K110" s="252"/>
    </row>
  </sheetData>
  <sheetProtection algorithmName="SHA-512" hashValue="W27anyzPqduvzotg/Y5UnQjqw/hhqwDcMzIgR97ttumRlD9gl0X4VYtAN6tEienVJ6aA254e6L1WYkcONlJ28A==" saltValue="9pDg9l7NzuU8e7FEie3GtA==" spinCount="100000" sheet="1" objects="1" scenarios="1" formatCells="0" formatColumns="0" formatRows="0"/>
  <mergeCells count="59">
    <mergeCell ref="A33:A41"/>
    <mergeCell ref="A94:A103"/>
    <mergeCell ref="B94:B102"/>
    <mergeCell ref="A43:A52"/>
    <mergeCell ref="B43:B51"/>
    <mergeCell ref="A74:A83"/>
    <mergeCell ref="B74:B82"/>
    <mergeCell ref="A53:A63"/>
    <mergeCell ref="B53:B62"/>
    <mergeCell ref="A64:A73"/>
    <mergeCell ref="B64:B72"/>
    <mergeCell ref="A106:B106"/>
    <mergeCell ref="C106:E106"/>
    <mergeCell ref="F106:G106"/>
    <mergeCell ref="A1:J1"/>
    <mergeCell ref="A4:A5"/>
    <mergeCell ref="B4:B5"/>
    <mergeCell ref="C4:G4"/>
    <mergeCell ref="H4:K4"/>
    <mergeCell ref="B33:B40"/>
    <mergeCell ref="A6:A14"/>
    <mergeCell ref="B6:B13"/>
    <mergeCell ref="B15:B22"/>
    <mergeCell ref="A24:A32"/>
    <mergeCell ref="B24:B31"/>
    <mergeCell ref="A15:A23"/>
    <mergeCell ref="A2:K2"/>
    <mergeCell ref="H106:I106"/>
    <mergeCell ref="J106:K106"/>
    <mergeCell ref="H14:I14"/>
    <mergeCell ref="J14:K14"/>
    <mergeCell ref="H23:I23"/>
    <mergeCell ref="J23:K23"/>
    <mergeCell ref="H32:I32"/>
    <mergeCell ref="J32:K32"/>
    <mergeCell ref="H41:I41"/>
    <mergeCell ref="J41:K41"/>
    <mergeCell ref="H52:I52"/>
    <mergeCell ref="J52:K52"/>
    <mergeCell ref="H63:I63"/>
    <mergeCell ref="J63:K63"/>
    <mergeCell ref="H73:I73"/>
    <mergeCell ref="J73:K73"/>
    <mergeCell ref="A104:B104"/>
    <mergeCell ref="A42:B42"/>
    <mergeCell ref="H104:I104"/>
    <mergeCell ref="J104:K104"/>
    <mergeCell ref="F42:G42"/>
    <mergeCell ref="C42:E42"/>
    <mergeCell ref="F104:G104"/>
    <mergeCell ref="C104:E104"/>
    <mergeCell ref="H83:I83"/>
    <mergeCell ref="J83:K83"/>
    <mergeCell ref="H93:I93"/>
    <mergeCell ref="J93:K93"/>
    <mergeCell ref="H103:I103"/>
    <mergeCell ref="J103:K103"/>
    <mergeCell ref="A84:A93"/>
    <mergeCell ref="B84:B92"/>
  </mergeCells>
  <conditionalFormatting sqref="M6:M41 M43:M106">
    <cfRule type="cellIs" dxfId="34" priority="3" operator="equal">
      <formula>"ERROR"</formula>
    </cfRule>
    <cfRule type="cellIs" dxfId="33" priority="4" operator="equal">
      <formula>"CORRECTO"</formula>
    </cfRule>
  </conditionalFormatting>
  <conditionalFormatting sqref="M42">
    <cfRule type="cellIs" dxfId="32" priority="1" operator="equal">
      <formula>"ERROR"</formula>
    </cfRule>
    <cfRule type="cellIs" dxfId="31" priority="2" operator="equal">
      <formula>"CORRECTO"</formula>
    </cfRule>
  </conditionalFormatting>
  <pageMargins left="0.78740157480314965" right="0.23622047244094491" top="0.39370078740157483" bottom="0.39370078740157483" header="7.874015748031496E-2" footer="0"/>
  <pageSetup scale="80" orientation="landscape" r:id="rId1"/>
  <headerFooter alignWithMargins="0"/>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Listas!$C$2:$C$4</xm:f>
          </x14:formula1>
          <xm:sqref>I6:I13 I15:I22 I24:I31 I33:I40</xm:sqref>
        </x14:dataValidation>
        <x14:dataValidation type="list" allowBlank="1" showInputMessage="1" showErrorMessage="1">
          <x14:formula1>
            <xm:f>Listas!$C$4:$C$6</xm:f>
          </x14:formula1>
          <xm:sqref>I43:I51 I94:I102 I64:I72 I74:I82 I84:I92 I53:I62</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I102"/>
  <sheetViews>
    <sheetView zoomScale="70" zoomScaleNormal="70" workbookViewId="0">
      <selection activeCell="C11" sqref="C11"/>
    </sheetView>
  </sheetViews>
  <sheetFormatPr baseColWidth="10" defaultColWidth="11.42578125" defaultRowHeight="12.75" x14ac:dyDescent="0.2"/>
  <cols>
    <col min="1" max="1" width="29" customWidth="1"/>
    <col min="2" max="2" width="70.5703125" customWidth="1"/>
    <col min="3" max="3" width="34.42578125" bestFit="1" customWidth="1"/>
    <col min="4" max="4" width="22.42578125" bestFit="1" customWidth="1"/>
    <col min="5" max="5" width="9.42578125" customWidth="1"/>
    <col min="6" max="6" width="65" customWidth="1"/>
    <col min="7" max="7" width="20" bestFit="1" customWidth="1"/>
    <col min="8" max="8" width="64.140625" customWidth="1"/>
    <col min="9" max="9" width="19.42578125" customWidth="1"/>
  </cols>
  <sheetData>
    <row r="1" spans="1:9" ht="15" x14ac:dyDescent="0.25">
      <c r="A1" s="92" t="s">
        <v>363</v>
      </c>
      <c r="B1" s="53" t="s">
        <v>206</v>
      </c>
      <c r="C1" s="481" t="s">
        <v>354</v>
      </c>
      <c r="D1" s="482"/>
      <c r="F1" s="481" t="s">
        <v>379</v>
      </c>
      <c r="G1" s="482"/>
      <c r="H1" s="149" t="s">
        <v>380</v>
      </c>
    </row>
    <row r="2" spans="1:9" ht="25.5" x14ac:dyDescent="0.2">
      <c r="A2" t="s">
        <v>121</v>
      </c>
      <c r="B2" s="67" t="s">
        <v>207</v>
      </c>
      <c r="C2" s="147" t="s">
        <v>317</v>
      </c>
      <c r="D2" s="148" t="s">
        <v>323</v>
      </c>
      <c r="F2" s="144" t="s">
        <v>364</v>
      </c>
      <c r="G2" t="s">
        <v>383</v>
      </c>
      <c r="H2" s="144" t="s">
        <v>374</v>
      </c>
      <c r="I2" t="s">
        <v>381</v>
      </c>
    </row>
    <row r="3" spans="1:9" ht="38.25" x14ac:dyDescent="0.2">
      <c r="A3" t="s">
        <v>122</v>
      </c>
      <c r="B3" s="67" t="s">
        <v>329</v>
      </c>
      <c r="C3" s="147" t="s">
        <v>319</v>
      </c>
      <c r="D3" s="148" t="s">
        <v>322</v>
      </c>
      <c r="F3" s="144" t="s">
        <v>365</v>
      </c>
      <c r="G3" t="s">
        <v>386</v>
      </c>
      <c r="H3" s="144" t="s">
        <v>375</v>
      </c>
      <c r="I3" t="s">
        <v>382</v>
      </c>
    </row>
    <row r="4" spans="1:9" ht="25.5" x14ac:dyDescent="0.2">
      <c r="A4" t="s">
        <v>114</v>
      </c>
      <c r="B4" s="67" t="s">
        <v>208</v>
      </c>
      <c r="C4" s="147" t="s">
        <v>318</v>
      </c>
      <c r="D4" s="148" t="s">
        <v>265</v>
      </c>
      <c r="F4" s="144" t="s">
        <v>365</v>
      </c>
      <c r="G4" t="s">
        <v>387</v>
      </c>
      <c r="H4" s="144" t="s">
        <v>376</v>
      </c>
      <c r="I4" t="s">
        <v>383</v>
      </c>
    </row>
    <row r="5" spans="1:9" ht="25.5" x14ac:dyDescent="0.2">
      <c r="A5" t="s">
        <v>115</v>
      </c>
      <c r="B5" s="67" t="s">
        <v>209</v>
      </c>
      <c r="C5" s="147" t="s">
        <v>320</v>
      </c>
      <c r="D5" s="148" t="s">
        <v>325</v>
      </c>
      <c r="F5" s="144" t="s">
        <v>366</v>
      </c>
      <c r="G5" t="s">
        <v>388</v>
      </c>
      <c r="H5" s="144" t="s">
        <v>377</v>
      </c>
      <c r="I5" t="s">
        <v>384</v>
      </c>
    </row>
    <row r="6" spans="1:9" ht="38.25" x14ac:dyDescent="0.2">
      <c r="A6" t="s">
        <v>123</v>
      </c>
      <c r="B6" s="67" t="s">
        <v>210</v>
      </c>
      <c r="C6" s="147" t="s">
        <v>321</v>
      </c>
      <c r="D6" s="148" t="s">
        <v>324</v>
      </c>
      <c r="F6" s="144" t="s">
        <v>367</v>
      </c>
      <c r="G6" t="s">
        <v>389</v>
      </c>
      <c r="H6" s="144" t="s">
        <v>378</v>
      </c>
      <c r="I6" t="s">
        <v>385</v>
      </c>
    </row>
    <row r="7" spans="1:9" x14ac:dyDescent="0.2">
      <c r="A7" t="s">
        <v>101</v>
      </c>
      <c r="B7" s="67" t="s">
        <v>211</v>
      </c>
      <c r="F7" s="144" t="s">
        <v>368</v>
      </c>
      <c r="G7" t="s">
        <v>390</v>
      </c>
    </row>
    <row r="8" spans="1:9" ht="21" customHeight="1" x14ac:dyDescent="0.2">
      <c r="A8" t="s">
        <v>102</v>
      </c>
      <c r="B8" s="67" t="s">
        <v>212</v>
      </c>
      <c r="F8" s="144" t="s">
        <v>369</v>
      </c>
      <c r="G8" t="s">
        <v>391</v>
      </c>
    </row>
    <row r="9" spans="1:9" ht="26.25" customHeight="1" x14ac:dyDescent="0.2">
      <c r="A9" t="s">
        <v>103</v>
      </c>
      <c r="B9" s="67" t="s">
        <v>213</v>
      </c>
      <c r="C9" s="481" t="s">
        <v>353</v>
      </c>
      <c r="D9" s="482"/>
      <c r="F9" s="144" t="s">
        <v>370</v>
      </c>
      <c r="G9" t="s">
        <v>392</v>
      </c>
    </row>
    <row r="10" spans="1:9" ht="25.5" x14ac:dyDescent="0.2">
      <c r="A10" t="s">
        <v>42</v>
      </c>
      <c r="B10" s="145" t="s">
        <v>214</v>
      </c>
      <c r="C10" s="146" t="s">
        <v>355</v>
      </c>
      <c r="F10" s="144" t="s">
        <v>371</v>
      </c>
      <c r="G10" t="s">
        <v>393</v>
      </c>
    </row>
    <row r="11" spans="1:9" ht="25.5" x14ac:dyDescent="0.2">
      <c r="A11" t="s">
        <v>43</v>
      </c>
      <c r="B11" s="145" t="s">
        <v>215</v>
      </c>
      <c r="C11" s="146" t="s">
        <v>356</v>
      </c>
      <c r="F11" s="144" t="s">
        <v>372</v>
      </c>
      <c r="G11" t="s">
        <v>389</v>
      </c>
    </row>
    <row r="12" spans="1:9" ht="25.5" x14ac:dyDescent="0.2">
      <c r="A12" t="s">
        <v>44</v>
      </c>
      <c r="B12" s="145" t="s">
        <v>216</v>
      </c>
      <c r="C12" s="146" t="s">
        <v>357</v>
      </c>
      <c r="F12" s="144" t="s">
        <v>373</v>
      </c>
      <c r="G12" t="s">
        <v>394</v>
      </c>
    </row>
    <row r="13" spans="1:9" ht="25.5" x14ac:dyDescent="0.2">
      <c r="A13" t="s">
        <v>45</v>
      </c>
      <c r="B13" s="145" t="s">
        <v>217</v>
      </c>
      <c r="C13" s="146" t="s">
        <v>358</v>
      </c>
    </row>
    <row r="14" spans="1:9" ht="25.5" x14ac:dyDescent="0.2">
      <c r="A14" t="s">
        <v>116</v>
      </c>
      <c r="B14" s="145" t="s">
        <v>218</v>
      </c>
      <c r="C14" s="146" t="s">
        <v>359</v>
      </c>
    </row>
    <row r="15" spans="1:9" ht="25.5" x14ac:dyDescent="0.2">
      <c r="A15" t="s">
        <v>124</v>
      </c>
      <c r="C15" s="146" t="s">
        <v>360</v>
      </c>
    </row>
    <row r="16" spans="1:9" ht="25.5" x14ac:dyDescent="0.2">
      <c r="A16" t="s">
        <v>125</v>
      </c>
      <c r="C16" s="146" t="s">
        <v>361</v>
      </c>
    </row>
    <row r="17" spans="1:2" x14ac:dyDescent="0.2">
      <c r="A17" t="s">
        <v>104</v>
      </c>
      <c r="B17" s="67"/>
    </row>
    <row r="18" spans="1:2" x14ac:dyDescent="0.2">
      <c r="A18" t="s">
        <v>105</v>
      </c>
    </row>
    <row r="19" spans="1:2" x14ac:dyDescent="0.2">
      <c r="A19" t="s">
        <v>106</v>
      </c>
    </row>
    <row r="20" spans="1:2" x14ac:dyDescent="0.2">
      <c r="A20" t="s">
        <v>107</v>
      </c>
    </row>
    <row r="21" spans="1:2" x14ac:dyDescent="0.2">
      <c r="A21" t="s">
        <v>67</v>
      </c>
    </row>
    <row r="22" spans="1:2" x14ac:dyDescent="0.2">
      <c r="A22" t="s">
        <v>68</v>
      </c>
      <c r="B22" s="67"/>
    </row>
    <row r="23" spans="1:2" x14ac:dyDescent="0.2">
      <c r="A23" t="s">
        <v>69</v>
      </c>
      <c r="B23" s="67"/>
    </row>
    <row r="24" spans="1:2" x14ac:dyDescent="0.2">
      <c r="A24" t="s">
        <v>70</v>
      </c>
      <c r="B24" s="67"/>
    </row>
    <row r="25" spans="1:2" x14ac:dyDescent="0.2">
      <c r="A25" t="s">
        <v>126</v>
      </c>
    </row>
    <row r="26" spans="1:2" x14ac:dyDescent="0.2">
      <c r="A26" t="s">
        <v>71</v>
      </c>
    </row>
    <row r="27" spans="1:2" x14ac:dyDescent="0.2">
      <c r="A27" t="s">
        <v>127</v>
      </c>
    </row>
    <row r="28" spans="1:2" x14ac:dyDescent="0.2">
      <c r="A28" t="s">
        <v>108</v>
      </c>
    </row>
    <row r="29" spans="1:2" x14ac:dyDescent="0.2">
      <c r="A29" t="s">
        <v>109</v>
      </c>
    </row>
    <row r="30" spans="1:2" x14ac:dyDescent="0.2">
      <c r="A30" t="s">
        <v>110</v>
      </c>
    </row>
    <row r="31" spans="1:2" x14ac:dyDescent="0.2">
      <c r="A31" t="s">
        <v>111</v>
      </c>
    </row>
    <row r="32" spans="1:2" x14ac:dyDescent="0.2">
      <c r="A32" t="s">
        <v>112</v>
      </c>
    </row>
    <row r="33" spans="1:1" x14ac:dyDescent="0.2">
      <c r="A33" t="s">
        <v>113</v>
      </c>
    </row>
    <row r="34" spans="1:1" x14ac:dyDescent="0.2">
      <c r="A34" t="s">
        <v>128</v>
      </c>
    </row>
    <row r="35" spans="1:1" x14ac:dyDescent="0.2">
      <c r="A35" t="s">
        <v>129</v>
      </c>
    </row>
    <row r="36" spans="1:1" x14ac:dyDescent="0.2">
      <c r="A36" t="s">
        <v>72</v>
      </c>
    </row>
    <row r="37" spans="1:1" x14ac:dyDescent="0.2">
      <c r="A37" t="s">
        <v>73</v>
      </c>
    </row>
    <row r="38" spans="1:1" x14ac:dyDescent="0.2">
      <c r="A38" t="s">
        <v>74</v>
      </c>
    </row>
    <row r="39" spans="1:1" x14ac:dyDescent="0.2">
      <c r="A39" t="s">
        <v>75</v>
      </c>
    </row>
    <row r="40" spans="1:1" x14ac:dyDescent="0.2">
      <c r="A40" t="s">
        <v>76</v>
      </c>
    </row>
    <row r="41" spans="1:1" x14ac:dyDescent="0.2">
      <c r="A41" t="s">
        <v>77</v>
      </c>
    </row>
    <row r="42" spans="1:1" x14ac:dyDescent="0.2">
      <c r="A42" t="s">
        <v>78</v>
      </c>
    </row>
    <row r="43" spans="1:1" x14ac:dyDescent="0.2">
      <c r="A43" t="s">
        <v>46</v>
      </c>
    </row>
    <row r="44" spans="1:1" x14ac:dyDescent="0.2">
      <c r="A44" t="s">
        <v>47</v>
      </c>
    </row>
    <row r="45" spans="1:1" x14ac:dyDescent="0.2">
      <c r="A45" t="s">
        <v>130</v>
      </c>
    </row>
    <row r="46" spans="1:1" x14ac:dyDescent="0.2">
      <c r="A46" t="s">
        <v>131</v>
      </c>
    </row>
    <row r="47" spans="1:1" x14ac:dyDescent="0.2">
      <c r="A47" t="s">
        <v>132</v>
      </c>
    </row>
    <row r="48" spans="1:1" x14ac:dyDescent="0.2">
      <c r="A48" t="s">
        <v>133</v>
      </c>
    </row>
    <row r="49" spans="1:1" x14ac:dyDescent="0.2">
      <c r="A49" t="s">
        <v>48</v>
      </c>
    </row>
    <row r="50" spans="1:1" x14ac:dyDescent="0.2">
      <c r="A50" t="s">
        <v>49</v>
      </c>
    </row>
    <row r="51" spans="1:1" x14ac:dyDescent="0.2">
      <c r="A51" t="s">
        <v>134</v>
      </c>
    </row>
    <row r="52" spans="1:1" x14ac:dyDescent="0.2">
      <c r="A52" t="s">
        <v>135</v>
      </c>
    </row>
    <row r="53" spans="1:1" x14ac:dyDescent="0.2">
      <c r="A53" t="s">
        <v>79</v>
      </c>
    </row>
    <row r="54" spans="1:1" x14ac:dyDescent="0.2">
      <c r="A54" t="s">
        <v>80</v>
      </c>
    </row>
    <row r="55" spans="1:1" x14ac:dyDescent="0.2">
      <c r="A55" t="s">
        <v>81</v>
      </c>
    </row>
    <row r="56" spans="1:1" x14ac:dyDescent="0.2">
      <c r="A56" t="s">
        <v>82</v>
      </c>
    </row>
    <row r="57" spans="1:1" x14ac:dyDescent="0.2">
      <c r="A57" t="s">
        <v>83</v>
      </c>
    </row>
    <row r="58" spans="1:1" x14ac:dyDescent="0.2">
      <c r="A58" t="s">
        <v>84</v>
      </c>
    </row>
    <row r="59" spans="1:1" x14ac:dyDescent="0.2">
      <c r="A59" t="s">
        <v>85</v>
      </c>
    </row>
    <row r="60" spans="1:1" x14ac:dyDescent="0.2">
      <c r="A60" t="s">
        <v>86</v>
      </c>
    </row>
    <row r="61" spans="1:1" x14ac:dyDescent="0.2">
      <c r="A61" t="s">
        <v>87</v>
      </c>
    </row>
    <row r="62" spans="1:1" x14ac:dyDescent="0.2">
      <c r="A62" t="s">
        <v>88</v>
      </c>
    </row>
    <row r="63" spans="1:1" x14ac:dyDescent="0.2">
      <c r="A63" t="s">
        <v>89</v>
      </c>
    </row>
    <row r="64" spans="1:1" x14ac:dyDescent="0.2">
      <c r="A64" t="s">
        <v>90</v>
      </c>
    </row>
    <row r="65" spans="1:1" x14ac:dyDescent="0.2">
      <c r="A65" s="13" t="s">
        <v>141</v>
      </c>
    </row>
    <row r="66" spans="1:1" x14ac:dyDescent="0.2">
      <c r="A66" t="s">
        <v>91</v>
      </c>
    </row>
    <row r="67" spans="1:1" x14ac:dyDescent="0.2">
      <c r="A67" t="s">
        <v>92</v>
      </c>
    </row>
    <row r="68" spans="1:1" x14ac:dyDescent="0.2">
      <c r="A68" t="s">
        <v>93</v>
      </c>
    </row>
    <row r="69" spans="1:1" x14ac:dyDescent="0.2">
      <c r="A69" t="s">
        <v>117</v>
      </c>
    </row>
    <row r="70" spans="1:1" x14ac:dyDescent="0.2">
      <c r="A70" t="s">
        <v>50</v>
      </c>
    </row>
    <row r="71" spans="1:1" x14ac:dyDescent="0.2">
      <c r="A71" t="s">
        <v>51</v>
      </c>
    </row>
    <row r="72" spans="1:1" x14ac:dyDescent="0.2">
      <c r="A72" t="s">
        <v>52</v>
      </c>
    </row>
    <row r="73" spans="1:1" x14ac:dyDescent="0.2">
      <c r="A73" t="s">
        <v>136</v>
      </c>
    </row>
    <row r="74" spans="1:1" x14ac:dyDescent="0.2">
      <c r="A74" t="s">
        <v>118</v>
      </c>
    </row>
    <row r="75" spans="1:1" x14ac:dyDescent="0.2">
      <c r="A75" t="s">
        <v>94</v>
      </c>
    </row>
    <row r="76" spans="1:1" x14ac:dyDescent="0.2">
      <c r="A76" t="s">
        <v>95</v>
      </c>
    </row>
    <row r="77" spans="1:1" x14ac:dyDescent="0.2">
      <c r="A77" t="s">
        <v>96</v>
      </c>
    </row>
    <row r="78" spans="1:1" x14ac:dyDescent="0.2">
      <c r="A78" t="s">
        <v>97</v>
      </c>
    </row>
    <row r="79" spans="1:1" x14ac:dyDescent="0.2">
      <c r="A79" t="s">
        <v>53</v>
      </c>
    </row>
    <row r="80" spans="1:1" x14ac:dyDescent="0.2">
      <c r="A80" t="s">
        <v>54</v>
      </c>
    </row>
    <row r="81" spans="1:1" x14ac:dyDescent="0.2">
      <c r="A81" t="s">
        <v>119</v>
      </c>
    </row>
    <row r="82" spans="1:1" x14ac:dyDescent="0.2">
      <c r="A82" t="s">
        <v>55</v>
      </c>
    </row>
    <row r="83" spans="1:1" x14ac:dyDescent="0.2">
      <c r="A83" t="s">
        <v>56</v>
      </c>
    </row>
    <row r="84" spans="1:1" x14ac:dyDescent="0.2">
      <c r="A84" t="s">
        <v>98</v>
      </c>
    </row>
    <row r="85" spans="1:1" x14ac:dyDescent="0.2">
      <c r="A85" t="s">
        <v>99</v>
      </c>
    </row>
    <row r="86" spans="1:1" x14ac:dyDescent="0.2">
      <c r="A86" t="s">
        <v>100</v>
      </c>
    </row>
    <row r="87" spans="1:1" x14ac:dyDescent="0.2">
      <c r="A87" t="s">
        <v>57</v>
      </c>
    </row>
    <row r="88" spans="1:1" x14ac:dyDescent="0.2">
      <c r="A88" t="s">
        <v>58</v>
      </c>
    </row>
    <row r="89" spans="1:1" x14ac:dyDescent="0.2">
      <c r="A89" t="s">
        <v>59</v>
      </c>
    </row>
    <row r="90" spans="1:1" x14ac:dyDescent="0.2">
      <c r="A90" t="s">
        <v>60</v>
      </c>
    </row>
    <row r="91" spans="1:1" x14ac:dyDescent="0.2">
      <c r="A91" t="s">
        <v>61</v>
      </c>
    </row>
    <row r="92" spans="1:1" x14ac:dyDescent="0.2">
      <c r="A92" t="s">
        <v>62</v>
      </c>
    </row>
    <row r="93" spans="1:1" x14ac:dyDescent="0.2">
      <c r="A93" t="s">
        <v>137</v>
      </c>
    </row>
    <row r="94" spans="1:1" x14ac:dyDescent="0.2">
      <c r="A94" t="s">
        <v>63</v>
      </c>
    </row>
    <row r="95" spans="1:1" x14ac:dyDescent="0.2">
      <c r="A95" t="s">
        <v>143</v>
      </c>
    </row>
    <row r="96" spans="1:1" x14ac:dyDescent="0.2">
      <c r="A96" t="s">
        <v>64</v>
      </c>
    </row>
    <row r="97" spans="1:1" x14ac:dyDescent="0.2">
      <c r="A97" t="s">
        <v>65</v>
      </c>
    </row>
    <row r="98" spans="1:1" x14ac:dyDescent="0.2">
      <c r="A98" t="s">
        <v>138</v>
      </c>
    </row>
    <row r="99" spans="1:1" x14ac:dyDescent="0.2">
      <c r="A99" t="s">
        <v>139</v>
      </c>
    </row>
    <row r="100" spans="1:1" x14ac:dyDescent="0.2">
      <c r="A100" t="s">
        <v>66</v>
      </c>
    </row>
    <row r="101" spans="1:1" x14ac:dyDescent="0.2">
      <c r="A101" t="s">
        <v>140</v>
      </c>
    </row>
    <row r="102" spans="1:1" x14ac:dyDescent="0.2">
      <c r="A102" t="s">
        <v>120</v>
      </c>
    </row>
  </sheetData>
  <sheetProtection password="881A" sheet="1" objects="1" scenarios="1"/>
  <mergeCells count="3">
    <mergeCell ref="C1:D1"/>
    <mergeCell ref="C9:D9"/>
    <mergeCell ref="F1:G1"/>
  </mergeCells>
  <pageMargins left="0.7" right="0.7" top="0.75" bottom="0.75" header="0.3" footer="0.3"/>
  <pageSetup orientation="portrait" verticalDpi="0"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5">
    <pageSetUpPr fitToPage="1"/>
  </sheetPr>
  <dimension ref="A1:O34"/>
  <sheetViews>
    <sheetView showGridLines="0" zoomScale="110" zoomScaleNormal="110" workbookViewId="0">
      <pane ySplit="23" topLeftCell="A24" activePane="bottomLeft" state="frozen"/>
      <selection activeCell="J10" sqref="J10"/>
      <selection pane="bottomLeft" activeCell="E23" sqref="E23"/>
    </sheetView>
  </sheetViews>
  <sheetFormatPr baseColWidth="10" defaultColWidth="11.42578125" defaultRowHeight="12.75" x14ac:dyDescent="0.2"/>
  <cols>
    <col min="1" max="1" width="3.28515625" customWidth="1"/>
    <col min="2" max="2" width="16.7109375" customWidth="1"/>
    <col min="4" max="4" width="17.85546875" customWidth="1"/>
    <col min="6" max="6" width="14" customWidth="1"/>
    <col min="11" max="11" width="24.42578125" customWidth="1"/>
    <col min="12" max="12" width="13" customWidth="1"/>
  </cols>
  <sheetData>
    <row r="1" spans="1:15" ht="6" customHeight="1" x14ac:dyDescent="0.2"/>
    <row r="2" spans="1:15" ht="15.75" customHeight="1" x14ac:dyDescent="0.2">
      <c r="A2" s="181"/>
      <c r="B2" s="181"/>
      <c r="C2" s="181"/>
      <c r="D2" s="484" t="s">
        <v>149</v>
      </c>
      <c r="E2" s="484"/>
      <c r="F2" s="484"/>
      <c r="G2" s="484"/>
      <c r="H2" s="484"/>
      <c r="I2" s="192"/>
      <c r="J2" s="192"/>
      <c r="K2" s="181"/>
      <c r="L2" s="181"/>
      <c r="M2" s="181"/>
      <c r="N2" s="181"/>
      <c r="O2" s="181"/>
    </row>
    <row r="3" spans="1:15" ht="12.75" customHeight="1" x14ac:dyDescent="0.2">
      <c r="A3" s="181"/>
      <c r="B3" s="181"/>
      <c r="C3" s="181"/>
      <c r="D3" s="484"/>
      <c r="E3" s="484"/>
      <c r="F3" s="484"/>
      <c r="G3" s="484"/>
      <c r="H3" s="484"/>
      <c r="I3" s="192"/>
      <c r="J3" s="192"/>
      <c r="K3" s="181"/>
      <c r="L3" s="181"/>
      <c r="M3" s="181"/>
      <c r="N3" s="181"/>
      <c r="O3" s="181"/>
    </row>
    <row r="4" spans="1:15" ht="12.75" hidden="1" customHeight="1" x14ac:dyDescent="0.2">
      <c r="A4" s="181"/>
      <c r="B4" s="181"/>
      <c r="C4" s="181"/>
      <c r="D4" s="192"/>
      <c r="E4" s="192"/>
      <c r="F4" s="192"/>
      <c r="G4" s="192"/>
      <c r="H4" s="192"/>
      <c r="I4" s="192"/>
      <c r="J4" s="192"/>
      <c r="K4" s="181"/>
      <c r="L4" s="181"/>
      <c r="M4" s="181"/>
      <c r="N4" s="181"/>
      <c r="O4" s="181"/>
    </row>
    <row r="5" spans="1:15" ht="12.75" hidden="1" customHeight="1" x14ac:dyDescent="0.2">
      <c r="A5" s="181"/>
      <c r="B5" s="181"/>
      <c r="C5" s="181"/>
      <c r="D5" s="192"/>
      <c r="E5" s="192"/>
      <c r="F5" s="192"/>
      <c r="G5" s="192"/>
      <c r="H5" s="192"/>
      <c r="I5" s="192"/>
      <c r="J5" s="192"/>
      <c r="K5" s="181"/>
      <c r="L5" s="181"/>
      <c r="M5" s="181"/>
      <c r="N5" s="181"/>
      <c r="O5" s="181"/>
    </row>
    <row r="6" spans="1:15" ht="19.5" hidden="1" customHeight="1" x14ac:dyDescent="0.2">
      <c r="A6" s="181"/>
      <c r="B6" s="181"/>
      <c r="C6" s="181"/>
      <c r="D6" s="192"/>
      <c r="E6" s="193" t="s">
        <v>169</v>
      </c>
      <c r="F6" s="194" t="s">
        <v>236</v>
      </c>
      <c r="G6" s="193">
        <v>1</v>
      </c>
      <c r="H6" s="193" t="s">
        <v>175</v>
      </c>
      <c r="I6" s="193"/>
      <c r="J6" s="193"/>
      <c r="K6" s="193"/>
      <c r="L6" s="193" t="s">
        <v>181</v>
      </c>
      <c r="M6" s="193"/>
      <c r="N6" s="193"/>
      <c r="O6" s="193"/>
    </row>
    <row r="7" spans="1:15" ht="21.75" hidden="1" customHeight="1" x14ac:dyDescent="0.2">
      <c r="A7" s="181"/>
      <c r="B7" s="181"/>
      <c r="C7" s="181"/>
      <c r="D7" s="192"/>
      <c r="E7" s="193" t="s">
        <v>170</v>
      </c>
      <c r="F7" s="193" t="s">
        <v>228</v>
      </c>
      <c r="G7" s="193">
        <v>2</v>
      </c>
      <c r="H7" s="193" t="s">
        <v>180</v>
      </c>
      <c r="I7" s="193"/>
      <c r="J7" s="193"/>
      <c r="K7" s="193"/>
      <c r="L7" s="193" t="s">
        <v>182</v>
      </c>
      <c r="M7" s="193"/>
      <c r="N7" s="193"/>
      <c r="O7" s="193"/>
    </row>
    <row r="8" spans="1:15" ht="15" hidden="1" customHeight="1" x14ac:dyDescent="0.2">
      <c r="A8" s="181"/>
      <c r="B8" s="181"/>
      <c r="C8" s="181"/>
      <c r="D8" s="192"/>
      <c r="E8" s="193" t="s">
        <v>171</v>
      </c>
      <c r="F8" s="193" t="s">
        <v>229</v>
      </c>
      <c r="G8" s="193">
        <v>3</v>
      </c>
      <c r="H8" s="193" t="s">
        <v>176</v>
      </c>
      <c r="I8" s="193"/>
      <c r="J8" s="193"/>
      <c r="K8" s="193"/>
      <c r="L8" s="193" t="s">
        <v>183</v>
      </c>
      <c r="M8" s="193"/>
      <c r="N8" s="193"/>
      <c r="O8" s="193"/>
    </row>
    <row r="9" spans="1:15" ht="12.75" hidden="1" customHeight="1" x14ac:dyDescent="0.2">
      <c r="A9" s="181"/>
      <c r="B9" s="181"/>
      <c r="C9" s="181"/>
      <c r="D9" s="192"/>
      <c r="E9" s="193" t="s">
        <v>172</v>
      </c>
      <c r="F9" s="193" t="s">
        <v>230</v>
      </c>
      <c r="G9" s="193">
        <v>4</v>
      </c>
      <c r="H9" s="193" t="s">
        <v>177</v>
      </c>
      <c r="I9" s="193"/>
      <c r="J9" s="193"/>
      <c r="K9" s="193"/>
      <c r="L9" s="193" t="s">
        <v>184</v>
      </c>
      <c r="M9" s="193"/>
      <c r="N9" s="193"/>
      <c r="O9" s="193"/>
    </row>
    <row r="10" spans="1:15" ht="12.75" hidden="1" customHeight="1" x14ac:dyDescent="0.2">
      <c r="A10" s="181"/>
      <c r="B10" s="181"/>
      <c r="C10" s="181"/>
      <c r="D10" s="192"/>
      <c r="E10" s="193" t="s">
        <v>173</v>
      </c>
      <c r="F10" s="193" t="s">
        <v>231</v>
      </c>
      <c r="G10" s="193">
        <v>5</v>
      </c>
      <c r="H10" s="193" t="s">
        <v>178</v>
      </c>
      <c r="I10" s="193"/>
      <c r="J10" s="193"/>
      <c r="K10" s="193"/>
      <c r="L10" s="193"/>
      <c r="M10" s="193"/>
      <c r="N10" s="193"/>
      <c r="O10" s="193"/>
    </row>
    <row r="11" spans="1:15" ht="12.75" hidden="1" customHeight="1" x14ac:dyDescent="0.2">
      <c r="A11" s="181"/>
      <c r="B11" s="181"/>
      <c r="C11" s="181"/>
      <c r="D11" s="192"/>
      <c r="E11" s="193" t="s">
        <v>174</v>
      </c>
      <c r="F11" s="193" t="s">
        <v>252</v>
      </c>
      <c r="G11" s="193">
        <v>6</v>
      </c>
      <c r="H11" s="193" t="s">
        <v>179</v>
      </c>
      <c r="I11" s="193"/>
      <c r="J11" s="193"/>
      <c r="K11" s="193"/>
      <c r="L11" s="193"/>
      <c r="M11" s="193"/>
      <c r="N11" s="193"/>
      <c r="O11" s="193"/>
    </row>
    <row r="12" spans="1:15" ht="12.75" hidden="1" customHeight="1" x14ac:dyDescent="0.2">
      <c r="A12" s="181"/>
      <c r="B12" s="181"/>
      <c r="C12" s="181"/>
      <c r="D12" s="192"/>
      <c r="E12" s="192"/>
      <c r="F12" s="193"/>
      <c r="G12" s="193">
        <v>7</v>
      </c>
      <c r="H12" s="192"/>
      <c r="I12" s="192"/>
      <c r="J12" s="192"/>
      <c r="K12" s="181"/>
      <c r="L12" s="193"/>
      <c r="M12" s="193"/>
      <c r="N12" s="193"/>
      <c r="O12" s="193"/>
    </row>
    <row r="13" spans="1:15" ht="12.75" hidden="1" customHeight="1" x14ac:dyDescent="0.2">
      <c r="A13" s="181"/>
      <c r="B13" s="181"/>
      <c r="C13" s="181"/>
      <c r="D13" s="192"/>
      <c r="E13" s="192"/>
      <c r="F13" s="193"/>
      <c r="G13" s="193">
        <v>8</v>
      </c>
      <c r="H13" s="192"/>
      <c r="I13" s="192"/>
      <c r="J13" s="192"/>
      <c r="K13" s="181"/>
      <c r="L13" s="193"/>
      <c r="M13" s="193"/>
      <c r="N13" s="193"/>
      <c r="O13" s="193"/>
    </row>
    <row r="14" spans="1:15" ht="12.75" hidden="1" customHeight="1" x14ac:dyDescent="0.2">
      <c r="A14" s="181"/>
      <c r="B14" s="181"/>
      <c r="C14" s="181"/>
      <c r="D14" s="192"/>
      <c r="E14" s="192"/>
      <c r="F14" s="193"/>
      <c r="G14" s="193">
        <v>9</v>
      </c>
      <c r="H14" s="192"/>
      <c r="I14" s="192"/>
      <c r="J14" s="192"/>
      <c r="K14" s="181"/>
      <c r="L14" s="181"/>
      <c r="M14" s="181"/>
      <c r="N14" s="181"/>
      <c r="O14" s="181"/>
    </row>
    <row r="15" spans="1:15" ht="12.75" hidden="1" customHeight="1" x14ac:dyDescent="0.2">
      <c r="A15" s="181"/>
      <c r="B15" s="181"/>
      <c r="C15" s="181"/>
      <c r="D15" s="192"/>
      <c r="E15" s="192"/>
      <c r="F15" s="192"/>
      <c r="G15" s="193">
        <v>10</v>
      </c>
      <c r="H15" s="192"/>
      <c r="I15" s="192"/>
      <c r="J15" s="192"/>
      <c r="K15" s="181"/>
      <c r="L15" s="181"/>
      <c r="M15" s="181"/>
      <c r="N15" s="181"/>
      <c r="O15" s="181"/>
    </row>
    <row r="16" spans="1:15" ht="12.75" hidden="1" customHeight="1" x14ac:dyDescent="0.2">
      <c r="A16" s="181"/>
      <c r="B16" s="181"/>
      <c r="C16" s="181"/>
      <c r="D16" s="192"/>
      <c r="E16" s="192"/>
      <c r="F16" s="192"/>
      <c r="G16" s="193"/>
      <c r="H16" s="192"/>
      <c r="I16" s="192"/>
      <c r="J16" s="192"/>
      <c r="K16" s="181"/>
      <c r="L16" s="181"/>
      <c r="M16" s="181"/>
      <c r="N16" s="181"/>
      <c r="O16" s="181"/>
    </row>
    <row r="17" spans="1:15" ht="12.75" hidden="1" customHeight="1" x14ac:dyDescent="0.2">
      <c r="A17" s="181"/>
      <c r="B17" s="181"/>
      <c r="C17" s="181"/>
      <c r="D17" s="192"/>
      <c r="E17" s="192"/>
      <c r="F17" s="192"/>
      <c r="G17" s="193"/>
      <c r="H17" s="192"/>
      <c r="I17" s="192"/>
      <c r="J17" s="192"/>
      <c r="K17" s="181"/>
      <c r="L17" s="181"/>
      <c r="M17" s="181"/>
      <c r="N17" s="181"/>
      <c r="O17" s="181"/>
    </row>
    <row r="18" spans="1:15" ht="12.75" hidden="1" customHeight="1" x14ac:dyDescent="0.2">
      <c r="A18" s="181"/>
      <c r="B18" s="195" t="s">
        <v>186</v>
      </c>
      <c r="C18" s="195"/>
      <c r="D18" s="195"/>
      <c r="E18" s="195"/>
      <c r="F18" s="195"/>
      <c r="G18" s="195">
        <v>10</v>
      </c>
      <c r="H18" s="195"/>
      <c r="I18" s="195">
        <v>10</v>
      </c>
      <c r="J18" s="196"/>
      <c r="K18" s="181"/>
      <c r="L18" s="181"/>
      <c r="M18" s="181"/>
      <c r="N18" s="181"/>
      <c r="O18" s="181"/>
    </row>
    <row r="19" spans="1:15" ht="6.75" hidden="1" customHeight="1" x14ac:dyDescent="0.2">
      <c r="A19" s="181"/>
      <c r="B19" s="181"/>
      <c r="C19" s="181"/>
      <c r="D19" s="192"/>
      <c r="E19" s="192"/>
      <c r="F19" s="192"/>
      <c r="G19" s="193"/>
      <c r="H19" s="192"/>
      <c r="I19" s="192"/>
      <c r="J19" s="192"/>
      <c r="K19" s="181"/>
      <c r="L19" s="181"/>
      <c r="M19" s="181"/>
      <c r="N19" s="181"/>
      <c r="O19" s="181"/>
    </row>
    <row r="20" spans="1:15" ht="16.5" hidden="1" customHeight="1" x14ac:dyDescent="0.2">
      <c r="A20" s="181"/>
      <c r="B20" s="181"/>
      <c r="C20" s="181"/>
      <c r="D20" s="192"/>
      <c r="E20" s="192"/>
      <c r="F20" s="192"/>
      <c r="G20" s="193"/>
      <c r="H20" s="192"/>
      <c r="I20" s="192"/>
      <c r="J20" s="192"/>
      <c r="K20" s="181"/>
      <c r="L20" s="181"/>
      <c r="M20" s="181"/>
      <c r="N20" s="181"/>
      <c r="O20" s="181"/>
    </row>
    <row r="21" spans="1:15" ht="12.75" customHeight="1" x14ac:dyDescent="0.2">
      <c r="A21" s="485" t="s">
        <v>226</v>
      </c>
      <c r="B21" s="485"/>
      <c r="C21" s="485"/>
      <c r="D21" s="485"/>
      <c r="E21" s="485"/>
      <c r="F21" s="485"/>
      <c r="G21" s="485"/>
      <c r="H21" s="485"/>
      <c r="I21" s="485"/>
      <c r="J21" s="485"/>
      <c r="K21" s="485"/>
      <c r="L21" s="485"/>
      <c r="M21" s="485"/>
      <c r="N21" s="485"/>
      <c r="O21" s="485"/>
    </row>
    <row r="22" spans="1:15" s="44" customFormat="1" ht="13.5" customHeight="1" x14ac:dyDescent="0.2">
      <c r="A22" s="483" t="s">
        <v>157</v>
      </c>
      <c r="B22" s="483"/>
      <c r="C22" s="483"/>
      <c r="D22" s="483"/>
      <c r="E22" s="483"/>
      <c r="F22" s="483" t="s">
        <v>165</v>
      </c>
      <c r="G22" s="483"/>
      <c r="H22" s="483"/>
      <c r="I22" s="483"/>
      <c r="J22" s="483"/>
      <c r="K22" s="483"/>
      <c r="L22" s="483" t="s">
        <v>166</v>
      </c>
      <c r="M22" s="483"/>
      <c r="N22" s="483"/>
      <c r="O22" s="483"/>
    </row>
    <row r="23" spans="1:15" s="45" customFormat="1" ht="33.75" x14ac:dyDescent="0.2">
      <c r="A23" s="188" t="s">
        <v>148</v>
      </c>
      <c r="B23" s="188" t="s">
        <v>150</v>
      </c>
      <c r="C23" s="188" t="s">
        <v>151</v>
      </c>
      <c r="D23" s="188" t="s">
        <v>162</v>
      </c>
      <c r="E23" s="188" t="s">
        <v>199</v>
      </c>
      <c r="F23" s="188" t="s">
        <v>200</v>
      </c>
      <c r="G23" s="188" t="s">
        <v>163</v>
      </c>
      <c r="H23" s="188" t="s">
        <v>234</v>
      </c>
      <c r="I23" s="188" t="s">
        <v>201</v>
      </c>
      <c r="J23" s="188" t="s">
        <v>237</v>
      </c>
      <c r="K23" s="188" t="s">
        <v>164</v>
      </c>
      <c r="L23" s="188" t="s">
        <v>235</v>
      </c>
      <c r="M23" s="188" t="s">
        <v>167</v>
      </c>
      <c r="N23" s="188" t="s">
        <v>168</v>
      </c>
      <c r="O23" s="188" t="s">
        <v>202</v>
      </c>
    </row>
    <row r="24" spans="1:15" s="20" customFormat="1" ht="17.25" customHeight="1" x14ac:dyDescent="0.2">
      <c r="A24" s="189">
        <v>1</v>
      </c>
      <c r="B24" s="190"/>
      <c r="C24" s="190"/>
      <c r="D24" s="190"/>
      <c r="E24" s="191"/>
      <c r="F24" s="190"/>
      <c r="G24" s="190"/>
      <c r="H24" s="190"/>
      <c r="I24" s="190"/>
      <c r="J24" s="190"/>
      <c r="K24" s="190"/>
      <c r="L24" s="190"/>
      <c r="M24" s="190"/>
      <c r="N24" s="190"/>
      <c r="O24" s="190"/>
    </row>
    <row r="25" spans="1:15" s="12" customFormat="1" ht="17.25" customHeight="1" x14ac:dyDescent="0.2">
      <c r="A25" s="189">
        <v>2</v>
      </c>
      <c r="B25" s="190"/>
      <c r="C25" s="190"/>
      <c r="D25" s="190"/>
      <c r="E25" s="190"/>
      <c r="F25" s="190"/>
      <c r="G25" s="190"/>
      <c r="H25" s="190"/>
      <c r="I25" s="190"/>
      <c r="J25" s="190"/>
      <c r="K25" s="190"/>
      <c r="L25" s="190"/>
      <c r="M25" s="190"/>
      <c r="N25" s="190"/>
      <c r="O25" s="190"/>
    </row>
    <row r="26" spans="1:15" s="12" customFormat="1" ht="17.25" customHeight="1" x14ac:dyDescent="0.2">
      <c r="A26" s="189">
        <v>3</v>
      </c>
      <c r="B26" s="190"/>
      <c r="C26" s="190"/>
      <c r="D26" s="190"/>
      <c r="E26" s="190"/>
      <c r="F26" s="190"/>
      <c r="G26" s="190"/>
      <c r="H26" s="190"/>
      <c r="I26" s="190"/>
      <c r="J26" s="190"/>
      <c r="K26" s="190"/>
      <c r="L26" s="190"/>
      <c r="M26" s="190"/>
      <c r="N26" s="190"/>
      <c r="O26" s="190"/>
    </row>
    <row r="27" spans="1:15" s="12" customFormat="1" ht="17.25" customHeight="1" x14ac:dyDescent="0.2">
      <c r="A27" s="189">
        <v>4</v>
      </c>
      <c r="B27" s="190"/>
      <c r="C27" s="190"/>
      <c r="D27" s="190"/>
      <c r="E27" s="190"/>
      <c r="F27" s="190"/>
      <c r="G27" s="190"/>
      <c r="H27" s="190"/>
      <c r="I27" s="190"/>
      <c r="J27" s="190"/>
      <c r="K27" s="190"/>
      <c r="L27" s="190"/>
      <c r="M27" s="190"/>
      <c r="N27" s="190"/>
      <c r="O27" s="190"/>
    </row>
    <row r="28" spans="1:15" s="12" customFormat="1" ht="17.25" customHeight="1" x14ac:dyDescent="0.2">
      <c r="A28" s="189">
        <v>5</v>
      </c>
      <c r="B28" s="190"/>
      <c r="C28" s="190"/>
      <c r="D28" s="190"/>
      <c r="E28" s="190"/>
      <c r="F28" s="190"/>
      <c r="G28" s="190"/>
      <c r="H28" s="190"/>
      <c r="I28" s="190"/>
      <c r="J28" s="190"/>
      <c r="K28" s="190"/>
      <c r="L28" s="190"/>
      <c r="M28" s="190"/>
      <c r="N28" s="190"/>
      <c r="O28" s="190"/>
    </row>
    <row r="29" spans="1:15" s="12" customFormat="1" ht="17.25" customHeight="1" x14ac:dyDescent="0.2">
      <c r="A29" s="189">
        <v>6</v>
      </c>
      <c r="B29" s="190"/>
      <c r="C29" s="190"/>
      <c r="D29" s="190"/>
      <c r="E29" s="190"/>
      <c r="F29" s="190"/>
      <c r="G29" s="190"/>
      <c r="H29" s="190"/>
      <c r="I29" s="190"/>
      <c r="J29" s="190"/>
      <c r="K29" s="190"/>
      <c r="L29" s="190"/>
      <c r="M29" s="190"/>
      <c r="N29" s="190"/>
      <c r="O29" s="190"/>
    </row>
    <row r="30" spans="1:15" s="12" customFormat="1" ht="17.25" customHeight="1" x14ac:dyDescent="0.2">
      <c r="A30" s="189">
        <v>7</v>
      </c>
      <c r="B30" s="190"/>
      <c r="C30" s="190"/>
      <c r="D30" s="190"/>
      <c r="E30" s="190"/>
      <c r="F30" s="190"/>
      <c r="G30" s="190"/>
      <c r="H30" s="190"/>
      <c r="I30" s="190"/>
      <c r="J30" s="190"/>
      <c r="K30" s="190"/>
      <c r="L30" s="190"/>
      <c r="M30" s="190"/>
      <c r="N30" s="190"/>
      <c r="O30" s="190"/>
    </row>
    <row r="31" spans="1:15" ht="17.25" customHeight="1" x14ac:dyDescent="0.2">
      <c r="A31" s="189">
        <v>8</v>
      </c>
      <c r="B31" s="190"/>
      <c r="C31" s="190"/>
      <c r="D31" s="190"/>
      <c r="E31" s="190"/>
      <c r="F31" s="190"/>
      <c r="G31" s="190"/>
      <c r="H31" s="190"/>
      <c r="I31" s="190"/>
      <c r="J31" s="190"/>
      <c r="K31" s="190"/>
      <c r="L31" s="190"/>
      <c r="M31" s="190"/>
      <c r="N31" s="190"/>
      <c r="O31" s="190"/>
    </row>
    <row r="32" spans="1:15" ht="17.25" customHeight="1" x14ac:dyDescent="0.2">
      <c r="A32" s="189">
        <v>9</v>
      </c>
      <c r="B32" s="190"/>
      <c r="C32" s="190"/>
      <c r="D32" s="190"/>
      <c r="E32" s="190"/>
      <c r="F32" s="190"/>
      <c r="G32" s="190"/>
      <c r="H32" s="190"/>
      <c r="I32" s="190"/>
      <c r="J32" s="190"/>
      <c r="K32" s="190"/>
      <c r="L32" s="190"/>
      <c r="M32" s="190"/>
      <c r="N32" s="190"/>
      <c r="O32" s="190"/>
    </row>
    <row r="33" spans="1:15" ht="17.25" customHeight="1" x14ac:dyDescent="0.2">
      <c r="A33" s="189">
        <v>10</v>
      </c>
      <c r="B33" s="190"/>
      <c r="C33" s="190"/>
      <c r="D33" s="190"/>
      <c r="E33" s="190"/>
      <c r="F33" s="190"/>
      <c r="G33" s="190"/>
      <c r="H33" s="190"/>
      <c r="I33" s="190"/>
      <c r="J33" s="190"/>
      <c r="K33" s="190"/>
      <c r="L33" s="190"/>
      <c r="M33" s="190"/>
      <c r="N33" s="190"/>
      <c r="O33" s="190"/>
    </row>
    <row r="34" spans="1:15" x14ac:dyDescent="0.2">
      <c r="F34" s="13" t="s">
        <v>185</v>
      </c>
      <c r="G34" s="13" t="s">
        <v>185</v>
      </c>
      <c r="H34" s="13" t="s">
        <v>185</v>
      </c>
      <c r="I34" s="13"/>
      <c r="J34" s="13"/>
    </row>
  </sheetData>
  <sheetProtection password="881A" sheet="1" objects="1" scenarios="1"/>
  <mergeCells count="5">
    <mergeCell ref="L22:O22"/>
    <mergeCell ref="D2:H3"/>
    <mergeCell ref="F22:K22"/>
    <mergeCell ref="A22:E22"/>
    <mergeCell ref="A21:O21"/>
  </mergeCells>
  <dataValidations count="4">
    <dataValidation type="list" allowBlank="1" showInputMessage="1" showErrorMessage="1" sqref="F24:F33 F18">
      <formula1>$F$6:$F$14</formula1>
    </dataValidation>
    <dataValidation type="list" allowBlank="1" showInputMessage="1" showErrorMessage="1" sqref="H18">
      <formula1>$H$6:$H$12</formula1>
    </dataValidation>
    <dataValidation type="list" allowBlank="1" showInputMessage="1" showErrorMessage="1" sqref="L24:L33">
      <formula1>$L$6:$L$11</formula1>
    </dataValidation>
    <dataValidation type="list" allowBlank="1" showInputMessage="1" showErrorMessage="1" sqref="G24:G33 I18:J18 G18 I24:J33">
      <formula1>$G$6:$G$15</formula1>
    </dataValidation>
  </dataValidations>
  <pageMargins left="0.7" right="0.7" top="0.75" bottom="0.75" header="0.3" footer="0.3"/>
  <pageSetup scale="48" fitToHeight="0" orientation="landscape" r:id="rId1"/>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pageSetUpPr fitToPage="1"/>
  </sheetPr>
  <dimension ref="G3:CS179"/>
  <sheetViews>
    <sheetView showGridLines="0" showRowColHeaders="0" view="pageBreakPreview" zoomScale="95" zoomScaleNormal="95" zoomScaleSheetLayoutView="95" workbookViewId="0">
      <pane xSplit="24" ySplit="38" topLeftCell="Y48" activePane="bottomRight" state="frozen"/>
      <selection activeCell="J10" sqref="J10"/>
      <selection pane="topRight" activeCell="J10" sqref="J10"/>
      <selection pane="bottomLeft" activeCell="J10" sqref="J10"/>
      <selection pane="bottomRight" activeCell="J10" sqref="J10"/>
    </sheetView>
  </sheetViews>
  <sheetFormatPr baseColWidth="10" defaultColWidth="11.42578125" defaultRowHeight="12.75" x14ac:dyDescent="0.2"/>
  <cols>
    <col min="1" max="1" width="1.7109375" customWidth="1"/>
    <col min="2" max="2" width="8" customWidth="1"/>
    <col min="3" max="3" width="2.7109375" customWidth="1"/>
    <col min="28" max="28" width="2.7109375" bestFit="1" customWidth="1"/>
    <col min="29" max="37" width="1.85546875" bestFit="1" customWidth="1"/>
    <col min="38" max="38" width="2.7109375" bestFit="1" customWidth="1"/>
    <col min="39" max="89" width="2.7109375" style="12" bestFit="1" customWidth="1"/>
  </cols>
  <sheetData>
    <row r="3" spans="7:11" ht="12.75" customHeight="1" x14ac:dyDescent="0.2"/>
    <row r="4" spans="7:11" ht="23.25" customHeight="1" x14ac:dyDescent="0.2">
      <c r="H4" s="47"/>
      <c r="I4" s="47"/>
      <c r="J4" s="48" t="s">
        <v>187</v>
      </c>
      <c r="K4" s="47"/>
    </row>
    <row r="5" spans="7:11" ht="12.75" customHeight="1" x14ac:dyDescent="0.2">
      <c r="G5" s="47"/>
      <c r="H5" s="47"/>
      <c r="I5" s="47"/>
      <c r="J5" s="47"/>
      <c r="K5" s="47"/>
    </row>
    <row r="6" spans="7:11" ht="12.75" customHeight="1" x14ac:dyDescent="0.2"/>
    <row r="52" spans="25:97" x14ac:dyDescent="0.2">
      <c r="Y52" s="55"/>
      <c r="Z52" s="55"/>
      <c r="AA52" s="55"/>
      <c r="AB52" s="55"/>
      <c r="AC52" s="55"/>
      <c r="AD52" s="55"/>
      <c r="AE52" s="55"/>
      <c r="AF52" s="55"/>
      <c r="AG52" s="55"/>
      <c r="AH52" s="55"/>
      <c r="AI52" s="55"/>
      <c r="AJ52" s="55"/>
      <c r="AK52" s="55"/>
      <c r="AL52" s="55"/>
      <c r="AM52" s="56"/>
      <c r="AN52" s="56"/>
      <c r="AO52" s="56"/>
      <c r="AP52" s="56"/>
      <c r="AQ52" s="56"/>
      <c r="AR52" s="56"/>
      <c r="AS52" s="56"/>
      <c r="AT52" s="56"/>
      <c r="AU52" s="56"/>
      <c r="AV52" s="56"/>
      <c r="AW52" s="56"/>
      <c r="AX52" s="56"/>
      <c r="AY52" s="56"/>
      <c r="AZ52" s="56"/>
      <c r="BA52" s="56"/>
      <c r="BB52" s="56"/>
      <c r="BC52" s="56"/>
      <c r="BD52" s="56"/>
      <c r="BE52" s="56"/>
      <c r="BF52" s="56"/>
      <c r="BG52" s="56"/>
      <c r="BH52" s="56"/>
      <c r="BI52" s="56"/>
      <c r="BJ52" s="56"/>
      <c r="BK52" s="56"/>
      <c r="BL52" s="56"/>
      <c r="BM52" s="56"/>
      <c r="BN52" s="56"/>
      <c r="BO52" s="56"/>
      <c r="BP52" s="56"/>
      <c r="BQ52" s="56"/>
      <c r="BR52" s="56"/>
      <c r="BS52" s="56"/>
      <c r="BT52" s="56"/>
      <c r="BU52" s="56"/>
      <c r="BV52" s="56"/>
      <c r="BW52" s="56"/>
      <c r="BX52" s="56"/>
      <c r="BY52" s="56"/>
      <c r="BZ52" s="56"/>
      <c r="CA52" s="56"/>
      <c r="CB52" s="56"/>
      <c r="CC52" s="56"/>
      <c r="CD52" s="56"/>
    </row>
    <row r="53" spans="25:97" x14ac:dyDescent="0.2">
      <c r="Y53" s="55"/>
      <c r="Z53" s="55"/>
      <c r="AA53" s="55"/>
      <c r="AB53" s="55"/>
      <c r="AC53" s="55"/>
      <c r="AD53" s="55"/>
      <c r="AE53" s="55"/>
      <c r="AF53" s="55"/>
      <c r="AG53" s="55"/>
      <c r="AH53" s="55"/>
      <c r="AI53" s="55"/>
      <c r="AJ53" s="55"/>
      <c r="AK53" s="55"/>
      <c r="AL53" s="55"/>
      <c r="AM53" s="56"/>
      <c r="AN53" s="56"/>
      <c r="AO53" s="56"/>
      <c r="AP53" s="56"/>
      <c r="AQ53" s="56"/>
      <c r="AR53" s="56"/>
      <c r="AS53" s="56"/>
      <c r="AT53" s="56"/>
      <c r="AU53" s="56"/>
      <c r="AV53" s="56"/>
      <c r="AW53" s="56"/>
      <c r="AX53" s="56"/>
      <c r="AY53" s="56"/>
      <c r="AZ53" s="56"/>
      <c r="BA53" s="56"/>
      <c r="BB53" s="56"/>
      <c r="BC53" s="56"/>
      <c r="BD53" s="56"/>
      <c r="BE53" s="56"/>
      <c r="BF53" s="56"/>
      <c r="BG53" s="56"/>
      <c r="BH53" s="56"/>
      <c r="BI53" s="56"/>
      <c r="BJ53" s="56"/>
      <c r="BK53" s="56"/>
      <c r="BL53" s="56"/>
      <c r="BM53" s="56"/>
      <c r="BN53" s="56"/>
      <c r="BO53" s="56"/>
      <c r="BP53" s="56"/>
      <c r="BQ53" s="56"/>
      <c r="BR53" s="56"/>
      <c r="BS53" s="56"/>
      <c r="BT53" s="56"/>
      <c r="BU53" s="56"/>
      <c r="BV53" s="56"/>
      <c r="BW53" s="56"/>
      <c r="BX53" s="56"/>
      <c r="BY53" s="56"/>
      <c r="BZ53" s="56"/>
      <c r="CA53" s="56"/>
      <c r="CB53" s="56"/>
      <c r="CC53" s="56"/>
      <c r="CD53" s="56"/>
    </row>
    <row r="54" spans="25:97" x14ac:dyDescent="0.2">
      <c r="Y54" s="55"/>
      <c r="Z54" s="55"/>
      <c r="AA54" s="55"/>
      <c r="AB54" s="55"/>
      <c r="AC54" s="55"/>
      <c r="AD54" s="55"/>
      <c r="AE54" s="55"/>
      <c r="AF54" s="55"/>
      <c r="AG54" s="55"/>
      <c r="AH54" s="55"/>
      <c r="AI54" s="55"/>
      <c r="AJ54" s="55"/>
      <c r="AK54" s="55"/>
      <c r="AL54" s="55"/>
      <c r="AM54" s="56"/>
      <c r="AN54" s="56"/>
      <c r="AO54" s="56"/>
      <c r="AP54" s="56"/>
      <c r="AQ54" s="56"/>
      <c r="AR54" s="56"/>
      <c r="AS54" s="56"/>
      <c r="AT54" s="56"/>
      <c r="AU54" s="56"/>
      <c r="AV54" s="56"/>
      <c r="AW54" s="56"/>
      <c r="AX54" s="56"/>
      <c r="AY54" s="56"/>
      <c r="AZ54" s="56"/>
      <c r="BA54" s="56"/>
      <c r="BB54" s="56"/>
      <c r="BC54" s="56"/>
      <c r="BD54" s="56"/>
      <c r="BE54" s="56"/>
      <c r="BF54" s="56"/>
      <c r="BG54" s="56"/>
      <c r="BH54" s="56"/>
      <c r="BI54" s="56"/>
      <c r="BJ54" s="56"/>
      <c r="BK54" s="56"/>
      <c r="BL54" s="56"/>
      <c r="BM54" s="56"/>
      <c r="BN54" s="56"/>
      <c r="BO54" s="56"/>
      <c r="BP54" s="56"/>
      <c r="BQ54" s="56"/>
      <c r="BR54" s="56"/>
      <c r="BS54" s="56"/>
      <c r="BT54" s="56"/>
      <c r="BU54" s="56"/>
      <c r="BV54" s="56"/>
      <c r="BW54" s="56"/>
      <c r="BX54" s="56"/>
      <c r="BY54" s="56"/>
      <c r="BZ54" s="56"/>
      <c r="CA54" s="56"/>
      <c r="CB54" s="56"/>
      <c r="CC54" s="56"/>
      <c r="CD54" s="56"/>
    </row>
    <row r="55" spans="25:97" x14ac:dyDescent="0.2">
      <c r="Y55" s="55"/>
      <c r="Z55" s="55"/>
      <c r="AA55" s="55"/>
      <c r="AB55" s="55"/>
      <c r="AC55" s="55"/>
      <c r="AD55" s="55"/>
      <c r="AE55" s="55"/>
      <c r="AF55" s="55"/>
      <c r="AG55" s="55"/>
      <c r="AH55" s="55"/>
      <c r="AI55" s="55"/>
      <c r="AJ55" s="55"/>
      <c r="AK55" s="55"/>
      <c r="AL55" s="55"/>
      <c r="AM55" s="56"/>
      <c r="AN55" s="56"/>
      <c r="AO55" s="56"/>
      <c r="AP55" s="56"/>
      <c r="AQ55" s="56"/>
      <c r="AR55" s="56"/>
      <c r="AS55" s="56"/>
      <c r="AT55" s="56"/>
      <c r="AU55" s="56"/>
      <c r="AV55" s="56"/>
      <c r="AW55" s="56"/>
      <c r="AX55" s="56"/>
      <c r="AY55" s="56"/>
      <c r="AZ55" s="56"/>
      <c r="BA55" s="56"/>
      <c r="BB55" s="56"/>
      <c r="BC55" s="56"/>
      <c r="BD55" s="56"/>
      <c r="BE55" s="56"/>
      <c r="BF55" s="56"/>
      <c r="BG55" s="56"/>
      <c r="BH55" s="56"/>
      <c r="BI55" s="56"/>
      <c r="BJ55" s="56"/>
      <c r="BK55" s="56"/>
      <c r="BL55" s="56"/>
      <c r="BM55" s="56"/>
      <c r="BN55" s="56"/>
      <c r="BO55" s="56"/>
      <c r="BP55" s="56"/>
      <c r="BQ55" s="56"/>
      <c r="BR55" s="56"/>
      <c r="BS55" s="56"/>
      <c r="BT55" s="56"/>
      <c r="BU55" s="56"/>
      <c r="BV55" s="56"/>
      <c r="BW55" s="56"/>
      <c r="BX55" s="56"/>
      <c r="BY55" s="56"/>
      <c r="BZ55" s="56"/>
      <c r="CA55" s="56"/>
      <c r="CB55" s="56"/>
      <c r="CC55" s="56"/>
      <c r="CD55" s="56"/>
    </row>
    <row r="56" spans="25:97" x14ac:dyDescent="0.2">
      <c r="Y56" s="55"/>
      <c r="Z56" s="55"/>
      <c r="AA56" s="55"/>
      <c r="AB56" s="55"/>
      <c r="AC56" s="55"/>
      <c r="AD56" s="55"/>
      <c r="AE56" s="55"/>
      <c r="AF56" s="55"/>
      <c r="AG56" s="55"/>
      <c r="AH56" s="55"/>
      <c r="AI56" s="55"/>
      <c r="AJ56" s="55"/>
      <c r="AK56" s="55"/>
      <c r="AL56" s="55"/>
      <c r="AM56" s="56"/>
      <c r="AN56" s="56"/>
      <c r="AO56" s="56"/>
      <c r="AP56" s="56"/>
      <c r="AQ56" s="56"/>
      <c r="AR56" s="56"/>
      <c r="AS56" s="56"/>
      <c r="AT56" s="56"/>
      <c r="AU56" s="56"/>
      <c r="AV56" s="56"/>
      <c r="AW56" s="56"/>
      <c r="AX56" s="56"/>
      <c r="AY56" s="56"/>
      <c r="AZ56" s="56"/>
      <c r="BA56" s="56"/>
      <c r="BB56" s="56"/>
      <c r="BC56" s="56"/>
      <c r="BD56" s="56"/>
      <c r="BE56" s="56"/>
      <c r="BF56" s="56"/>
      <c r="BG56" s="56"/>
      <c r="BH56" s="56"/>
      <c r="BI56" s="56"/>
      <c r="BJ56" s="56"/>
      <c r="BK56" s="56"/>
      <c r="BL56" s="56"/>
      <c r="BM56" s="56"/>
      <c r="BN56" s="56"/>
      <c r="BO56" s="56"/>
      <c r="BP56" s="56"/>
      <c r="BQ56" s="56"/>
      <c r="BR56" s="56"/>
      <c r="BS56" s="56"/>
      <c r="BT56" s="56"/>
      <c r="BU56" s="56"/>
      <c r="BV56" s="56"/>
      <c r="BW56" s="56"/>
      <c r="BX56" s="56"/>
      <c r="BY56" s="56"/>
      <c r="BZ56" s="56"/>
      <c r="CA56" s="56"/>
      <c r="CB56" s="56"/>
      <c r="CC56" s="56"/>
      <c r="CD56" s="56"/>
    </row>
    <row r="57" spans="25:97" x14ac:dyDescent="0.2">
      <c r="Y57" s="55"/>
      <c r="Z57" s="55"/>
      <c r="AA57" s="55"/>
      <c r="AB57" s="55"/>
      <c r="AC57" s="55"/>
      <c r="AD57" s="55"/>
      <c r="AE57" s="55"/>
      <c r="AF57" s="55"/>
      <c r="AG57" s="55"/>
      <c r="AH57" s="55"/>
      <c r="AI57" s="55"/>
      <c r="AJ57" s="55"/>
      <c r="AK57" s="55"/>
      <c r="AL57" s="55"/>
      <c r="AM57" s="56"/>
      <c r="AN57" s="56"/>
      <c r="AO57" s="56"/>
      <c r="AP57" s="56"/>
      <c r="AQ57" s="56"/>
      <c r="AR57" s="56"/>
      <c r="AS57" s="56"/>
      <c r="AT57" s="56"/>
      <c r="AU57" s="56"/>
      <c r="AV57" s="56"/>
      <c r="AW57" s="56"/>
      <c r="AX57" s="56"/>
      <c r="AY57" s="56"/>
      <c r="AZ57" s="56"/>
      <c r="BA57" s="56"/>
      <c r="BB57" s="56"/>
      <c r="BC57" s="56"/>
      <c r="BD57" s="56"/>
      <c r="BE57" s="56"/>
      <c r="BF57" s="56"/>
      <c r="BG57" s="56"/>
      <c r="BH57" s="56"/>
      <c r="BI57" s="56"/>
      <c r="BJ57" s="56"/>
      <c r="BK57" s="56"/>
      <c r="BL57" s="56"/>
      <c r="BM57" s="56"/>
      <c r="BN57" s="56"/>
      <c r="BO57" s="56"/>
      <c r="BP57" s="56"/>
      <c r="BQ57" s="56"/>
      <c r="BR57" s="56"/>
      <c r="BS57" s="56"/>
      <c r="BT57" s="56"/>
      <c r="BU57" s="56"/>
      <c r="BV57" s="56"/>
      <c r="BW57" s="56"/>
      <c r="BX57" s="56"/>
      <c r="BY57" s="56"/>
      <c r="BZ57" s="56"/>
      <c r="CA57" s="56"/>
      <c r="CB57" s="56"/>
      <c r="CC57" s="56"/>
      <c r="CD57" s="56"/>
    </row>
    <row r="58" spans="25:97" x14ac:dyDescent="0.2">
      <c r="Y58" s="55"/>
      <c r="Z58" s="55"/>
      <c r="AA58" s="55"/>
      <c r="AB58" s="55"/>
      <c r="AC58" s="55"/>
      <c r="AD58" s="55"/>
      <c r="AE58" s="55"/>
      <c r="AF58" s="55"/>
      <c r="AG58" s="55"/>
      <c r="AH58" s="55"/>
      <c r="AI58" s="55"/>
      <c r="AJ58" s="55"/>
      <c r="AK58" s="55"/>
      <c r="AL58" s="55"/>
      <c r="AM58" s="56"/>
      <c r="AN58" s="56"/>
      <c r="AO58" s="56"/>
      <c r="AP58" s="56"/>
      <c r="AQ58" s="56"/>
      <c r="AR58" s="56"/>
      <c r="AS58" s="56"/>
      <c r="AT58" s="56"/>
      <c r="AU58" s="56"/>
      <c r="AV58" s="56"/>
      <c r="AW58" s="56"/>
      <c r="AX58" s="56"/>
      <c r="AY58" s="56"/>
      <c r="AZ58" s="56"/>
      <c r="BA58" s="56"/>
      <c r="BB58" s="56"/>
      <c r="BC58" s="56"/>
      <c r="BD58" s="56"/>
      <c r="BE58" s="56"/>
      <c r="BF58" s="56"/>
      <c r="BG58" s="56"/>
      <c r="BH58" s="56"/>
      <c r="BI58" s="56"/>
      <c r="BJ58" s="56"/>
      <c r="BK58" s="56"/>
      <c r="BL58" s="56"/>
      <c r="BM58" s="56"/>
      <c r="BN58" s="56"/>
      <c r="BO58" s="56"/>
      <c r="BP58" s="56"/>
      <c r="BQ58" s="56"/>
      <c r="BR58" s="56"/>
      <c r="BS58" s="56"/>
      <c r="BT58" s="56"/>
      <c r="BU58" s="56"/>
      <c r="BV58" s="56"/>
      <c r="BW58" s="56"/>
      <c r="BX58" s="56"/>
      <c r="BY58" s="56"/>
      <c r="BZ58" s="56"/>
      <c r="CA58" s="56"/>
      <c r="CB58" s="56"/>
      <c r="CC58" s="56"/>
      <c r="CD58" s="56"/>
    </row>
    <row r="59" spans="25:97" x14ac:dyDescent="0.2">
      <c r="Y59" s="55"/>
      <c r="Z59" s="55"/>
      <c r="AA59" s="55"/>
      <c r="AB59" s="55"/>
      <c r="AC59" s="55"/>
      <c r="AD59" s="55"/>
      <c r="AE59" s="55"/>
      <c r="AF59" s="55"/>
      <c r="AG59" s="55"/>
      <c r="AH59" s="55"/>
      <c r="AI59" s="55"/>
      <c r="AJ59" s="55"/>
      <c r="AK59" s="55"/>
      <c r="AL59" s="55"/>
      <c r="AM59" s="56"/>
      <c r="AN59" s="56"/>
      <c r="AO59" s="56"/>
      <c r="AP59" s="56"/>
      <c r="AQ59" s="56"/>
      <c r="AR59" s="56"/>
      <c r="AS59" s="56"/>
      <c r="AT59" s="56"/>
      <c r="AU59" s="56"/>
      <c r="AV59" s="56"/>
      <c r="AW59" s="56"/>
      <c r="AX59" s="56"/>
      <c r="AY59" s="56"/>
      <c r="AZ59" s="56"/>
      <c r="BA59" s="56"/>
      <c r="BB59" s="56"/>
      <c r="BC59" s="56"/>
      <c r="BD59" s="56"/>
      <c r="BE59" s="56"/>
      <c r="BF59" s="56"/>
      <c r="BG59" s="56"/>
      <c r="BH59" s="56"/>
      <c r="BI59" s="56"/>
      <c r="BJ59" s="56"/>
      <c r="BK59" s="56"/>
      <c r="BL59" s="56"/>
      <c r="BM59" s="56"/>
      <c r="BN59" s="56"/>
      <c r="BO59" s="56"/>
      <c r="BP59" s="56"/>
      <c r="BQ59" s="56"/>
      <c r="BR59" s="56"/>
      <c r="BS59" s="56"/>
      <c r="BT59" s="56"/>
      <c r="BU59" s="56"/>
      <c r="BV59" s="56"/>
      <c r="BW59" s="56"/>
      <c r="BX59" s="56"/>
      <c r="BY59" s="56"/>
      <c r="BZ59" s="56"/>
      <c r="CA59" s="56"/>
      <c r="CB59" s="56"/>
      <c r="CC59" s="56"/>
      <c r="CD59" s="56"/>
    </row>
    <row r="60" spans="25:97" x14ac:dyDescent="0.2">
      <c r="Y60" s="55"/>
      <c r="Z60" s="55"/>
      <c r="AA60" s="55"/>
      <c r="AB60" s="55"/>
      <c r="AC60" s="55"/>
      <c r="AD60" s="55"/>
      <c r="AE60" s="55"/>
      <c r="AF60" s="55"/>
      <c r="AG60" s="55"/>
      <c r="AH60" s="55"/>
      <c r="AI60" s="55"/>
      <c r="AJ60" s="55"/>
      <c r="AK60" s="55"/>
      <c r="AL60" s="55"/>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6"/>
      <c r="BK60" s="56"/>
      <c r="BL60" s="56"/>
      <c r="BM60" s="56"/>
      <c r="BN60" s="56"/>
      <c r="BO60" s="56"/>
      <c r="BP60" s="56"/>
      <c r="BQ60" s="56"/>
      <c r="BR60" s="56"/>
      <c r="BS60" s="56"/>
      <c r="BT60" s="56"/>
      <c r="BU60" s="56"/>
      <c r="BV60" s="56"/>
      <c r="BW60" s="56"/>
      <c r="BX60" s="56"/>
      <c r="BY60" s="56"/>
      <c r="BZ60" s="56"/>
      <c r="CA60" s="56"/>
      <c r="CB60" s="56"/>
      <c r="CC60" s="56"/>
      <c r="CD60" s="56"/>
    </row>
    <row r="61" spans="25:97" x14ac:dyDescent="0.2">
      <c r="Y61" s="55"/>
      <c r="Z61" s="55"/>
      <c r="AA61" s="55"/>
      <c r="AB61" s="55"/>
      <c r="AC61" s="55"/>
      <c r="AD61" s="55"/>
      <c r="AE61" s="55"/>
      <c r="AF61" s="55"/>
      <c r="AG61" s="55"/>
      <c r="AH61" s="55"/>
      <c r="AI61" s="55"/>
      <c r="AJ61" s="55"/>
      <c r="AK61" s="55"/>
      <c r="AL61" s="55"/>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6"/>
      <c r="BK61" s="56"/>
      <c r="BL61" s="56"/>
      <c r="BM61" s="56"/>
      <c r="BN61" s="56"/>
      <c r="BO61" s="56"/>
      <c r="BP61" s="56"/>
      <c r="BQ61" s="56"/>
      <c r="BR61" s="56"/>
      <c r="BS61" s="56"/>
      <c r="BT61" s="56"/>
      <c r="BU61" s="56"/>
      <c r="BV61" s="56"/>
      <c r="BW61" s="56"/>
      <c r="BX61" s="56"/>
      <c r="BY61" s="56"/>
      <c r="BZ61" s="56"/>
      <c r="CA61" s="56"/>
      <c r="CB61" s="56"/>
      <c r="CC61" s="56"/>
      <c r="CD61" s="56"/>
    </row>
    <row r="62" spans="25:97" x14ac:dyDescent="0.2">
      <c r="Y62" s="55"/>
      <c r="Z62" s="55"/>
      <c r="AA62" s="55"/>
      <c r="AB62" s="55"/>
      <c r="AC62" s="55"/>
      <c r="AD62" s="55"/>
      <c r="AE62" s="55"/>
      <c r="AF62" s="55"/>
      <c r="AG62" s="55"/>
      <c r="AH62" s="55"/>
      <c r="AI62" s="55"/>
      <c r="AJ62" s="55"/>
      <c r="AK62" s="55"/>
      <c r="AL62" s="55"/>
      <c r="AM62" s="56"/>
      <c r="AN62" s="56"/>
      <c r="AO62" s="56"/>
      <c r="AP62" s="56"/>
      <c r="AQ62" s="56"/>
      <c r="AR62" s="56"/>
      <c r="AS62" s="56"/>
      <c r="AT62" s="56"/>
      <c r="AU62" s="56"/>
      <c r="AV62" s="56"/>
      <c r="AW62" s="56"/>
      <c r="AX62" s="56"/>
      <c r="AY62" s="56"/>
      <c r="AZ62" s="56"/>
      <c r="BA62" s="56"/>
      <c r="BB62" s="56"/>
      <c r="BC62" s="56"/>
      <c r="BD62" s="56"/>
      <c r="BE62" s="56"/>
      <c r="BF62" s="56"/>
      <c r="BG62" s="56"/>
      <c r="BH62" s="56"/>
      <c r="BI62" s="56"/>
      <c r="BJ62" s="56"/>
      <c r="BK62" s="56"/>
      <c r="BL62" s="56"/>
      <c r="BM62" s="56"/>
      <c r="BN62" s="56"/>
      <c r="BO62" s="56"/>
      <c r="BP62" s="56"/>
      <c r="BQ62" s="56"/>
      <c r="BR62" s="56"/>
      <c r="BS62" s="56"/>
      <c r="BT62" s="56"/>
      <c r="BU62" s="56"/>
      <c r="BV62" s="56"/>
      <c r="BW62" s="56"/>
      <c r="BX62" s="56"/>
      <c r="BY62" s="56"/>
      <c r="BZ62" s="56"/>
      <c r="CA62" s="56"/>
      <c r="CB62" s="56"/>
      <c r="CC62" s="56"/>
      <c r="CD62" s="56"/>
    </row>
    <row r="63" spans="25:97" x14ac:dyDescent="0.2">
      <c r="Y63" s="55"/>
      <c r="Z63" s="55"/>
      <c r="AA63" s="55"/>
      <c r="AB63" s="55"/>
      <c r="AC63" s="55"/>
      <c r="AD63" s="55"/>
      <c r="AE63" s="55"/>
      <c r="AF63" s="55"/>
      <c r="AG63" s="55"/>
      <c r="AH63" s="55"/>
      <c r="AI63" s="55"/>
      <c r="AJ63" s="55"/>
      <c r="AK63" s="55"/>
      <c r="AL63" s="55"/>
      <c r="AM63" s="56"/>
      <c r="AN63" s="56"/>
      <c r="AO63" s="56"/>
      <c r="AP63" s="56"/>
      <c r="AQ63" s="56"/>
      <c r="AR63" s="56"/>
      <c r="AS63" s="56"/>
      <c r="AT63" s="56"/>
      <c r="AU63" s="56"/>
      <c r="AV63" s="56"/>
      <c r="AW63" s="56"/>
      <c r="AX63" s="56"/>
      <c r="AY63" s="56"/>
      <c r="AZ63" s="56"/>
      <c r="BA63" s="56"/>
      <c r="BB63" s="56"/>
      <c r="BC63" s="56"/>
      <c r="BD63" s="56"/>
      <c r="BE63" s="56"/>
      <c r="BF63" s="56"/>
      <c r="BG63" s="56"/>
      <c r="BH63" s="56"/>
      <c r="BI63" s="56"/>
      <c r="BJ63" s="56"/>
      <c r="BK63" s="56"/>
      <c r="BL63" s="56"/>
      <c r="BM63" s="56"/>
      <c r="BN63" s="56"/>
      <c r="BO63" s="56"/>
      <c r="BP63" s="56"/>
      <c r="BQ63" s="56"/>
      <c r="BR63" s="56"/>
      <c r="BS63" s="56"/>
      <c r="BT63" s="56"/>
      <c r="BU63" s="56"/>
      <c r="BV63" s="56"/>
      <c r="BW63" s="56"/>
      <c r="BX63" s="56"/>
      <c r="BY63" s="56"/>
      <c r="BZ63" s="56"/>
      <c r="CA63" s="56"/>
      <c r="CB63" s="56"/>
      <c r="CC63" s="56"/>
      <c r="CD63" s="56"/>
    </row>
    <row r="64" spans="25:97" x14ac:dyDescent="0.2">
      <c r="Y64" s="55"/>
      <c r="Z64" s="57"/>
      <c r="AA64" s="57"/>
      <c r="AB64" s="57"/>
      <c r="AC64" s="57"/>
      <c r="AD64" s="57"/>
      <c r="AE64" s="57"/>
      <c r="AF64" s="57"/>
      <c r="AG64" s="57"/>
      <c r="AH64" s="57"/>
      <c r="AI64" s="57"/>
      <c r="AJ64" s="57"/>
      <c r="AK64" s="57"/>
      <c r="AL64" s="57"/>
      <c r="AM64" s="58"/>
      <c r="AN64" s="58"/>
      <c r="AO64" s="58"/>
      <c r="AP64" s="58"/>
      <c r="AQ64" s="58"/>
      <c r="AR64" s="58"/>
      <c r="AS64" s="58"/>
      <c r="AT64" s="58"/>
      <c r="AU64" s="58"/>
      <c r="AV64" s="58"/>
      <c r="AW64" s="58"/>
      <c r="AX64" s="58"/>
      <c r="AY64" s="58"/>
      <c r="AZ64" s="58"/>
      <c r="BA64" s="58"/>
      <c r="BB64" s="58"/>
      <c r="BC64" s="58"/>
      <c r="BD64" s="58"/>
      <c r="BE64" s="58"/>
      <c r="BF64" s="58"/>
      <c r="BG64" s="58"/>
      <c r="BH64" s="58"/>
      <c r="BI64" s="58"/>
      <c r="BJ64" s="58"/>
      <c r="BK64" s="58"/>
      <c r="BL64" s="58"/>
      <c r="BM64" s="58"/>
      <c r="BN64" s="58"/>
      <c r="BO64" s="58"/>
      <c r="BP64" s="58"/>
      <c r="BQ64" s="58"/>
      <c r="BR64" s="58"/>
      <c r="BS64" s="58"/>
      <c r="BT64" s="58"/>
      <c r="BU64" s="58"/>
      <c r="BV64" s="58"/>
      <c r="BW64" s="58"/>
      <c r="BX64" s="58"/>
      <c r="BY64" s="58"/>
      <c r="BZ64" s="58"/>
      <c r="CA64" s="58"/>
      <c r="CB64" s="58"/>
      <c r="CC64" s="58"/>
      <c r="CD64" s="58"/>
      <c r="CE64" s="58"/>
      <c r="CF64" s="58"/>
      <c r="CG64" s="58"/>
      <c r="CH64" s="58"/>
      <c r="CI64" s="58"/>
      <c r="CJ64" s="58"/>
      <c r="CK64" s="58"/>
      <c r="CL64" s="57"/>
      <c r="CM64" s="57"/>
      <c r="CN64" s="57"/>
      <c r="CO64" s="57"/>
      <c r="CP64" s="57"/>
      <c r="CQ64" s="57"/>
      <c r="CR64" s="57"/>
      <c r="CS64" s="57"/>
    </row>
    <row r="65" spans="25:97" x14ac:dyDescent="0.2">
      <c r="Y65" s="55"/>
      <c r="Z65" s="57"/>
      <c r="AA65" s="57"/>
      <c r="AB65" s="57"/>
      <c r="AC65" s="57"/>
      <c r="AD65" s="57"/>
      <c r="AE65" s="57"/>
      <c r="AF65" s="57"/>
      <c r="AG65" s="57"/>
      <c r="AH65" s="57"/>
      <c r="AI65" s="57"/>
      <c r="AJ65" s="57"/>
      <c r="AK65" s="57"/>
      <c r="AL65" s="57"/>
      <c r="AM65" s="58"/>
      <c r="AN65" s="58"/>
      <c r="AO65" s="58"/>
      <c r="AP65" s="58"/>
      <c r="AQ65" s="58"/>
      <c r="AR65" s="58"/>
      <c r="AS65" s="58"/>
      <c r="AT65" s="58"/>
      <c r="AU65" s="58"/>
      <c r="AV65" s="58"/>
      <c r="AW65" s="58"/>
      <c r="AX65" s="58"/>
      <c r="AY65" s="58"/>
      <c r="AZ65" s="58"/>
      <c r="BA65" s="58"/>
      <c r="BB65" s="58"/>
      <c r="BC65" s="58"/>
      <c r="BD65" s="58"/>
      <c r="BE65" s="58"/>
      <c r="BF65" s="58"/>
      <c r="BG65" s="58"/>
      <c r="BH65" s="58"/>
      <c r="BI65" s="58"/>
      <c r="BJ65" s="58"/>
      <c r="BK65" s="58"/>
      <c r="BL65" s="58"/>
      <c r="BM65" s="58"/>
      <c r="BN65" s="58"/>
      <c r="BO65" s="58"/>
      <c r="BP65" s="58"/>
      <c r="BQ65" s="58"/>
      <c r="BR65" s="58"/>
      <c r="BS65" s="58"/>
      <c r="BT65" s="58"/>
      <c r="BU65" s="58"/>
      <c r="BV65" s="58"/>
      <c r="BW65" s="58"/>
      <c r="BX65" s="58"/>
      <c r="BY65" s="58"/>
      <c r="BZ65" s="58"/>
      <c r="CA65" s="58"/>
      <c r="CB65" s="58"/>
      <c r="CC65" s="58"/>
      <c r="CD65" s="58"/>
      <c r="CE65" s="58"/>
      <c r="CF65" s="58"/>
      <c r="CG65" s="58"/>
      <c r="CH65" s="58"/>
      <c r="CI65" s="58"/>
      <c r="CJ65" s="58"/>
      <c r="CK65" s="58"/>
      <c r="CL65" s="57"/>
      <c r="CM65" s="57"/>
      <c r="CN65" s="57"/>
      <c r="CO65" s="57"/>
      <c r="CP65" s="57"/>
      <c r="CQ65" s="57"/>
      <c r="CR65" s="57"/>
      <c r="CS65" s="57"/>
    </row>
    <row r="66" spans="25:97" x14ac:dyDescent="0.2">
      <c r="Y66" s="55"/>
      <c r="Z66" s="57"/>
      <c r="AA66" s="57"/>
      <c r="AB66" s="57"/>
      <c r="AC66" s="57"/>
      <c r="AD66" s="57"/>
      <c r="AE66" s="57"/>
      <c r="AF66" s="57"/>
      <c r="AG66" s="57"/>
      <c r="AH66" s="57"/>
      <c r="AI66" s="57"/>
      <c r="AJ66" s="57"/>
      <c r="AK66" s="57"/>
      <c r="AL66" s="57"/>
      <c r="AM66" s="58"/>
      <c r="AN66" s="58"/>
      <c r="AO66" s="58"/>
      <c r="AP66" s="58"/>
      <c r="AQ66" s="58"/>
      <c r="AR66" s="58"/>
      <c r="AS66" s="58"/>
      <c r="AT66" s="58"/>
      <c r="AU66" s="58"/>
      <c r="AV66" s="58"/>
      <c r="AW66" s="58"/>
      <c r="AX66" s="58"/>
      <c r="AY66" s="58"/>
      <c r="AZ66" s="58"/>
      <c r="BA66" s="58"/>
      <c r="BB66" s="58"/>
      <c r="BC66" s="58"/>
      <c r="BD66" s="58"/>
      <c r="BE66" s="58"/>
      <c r="BF66" s="58"/>
      <c r="BG66" s="58"/>
      <c r="BH66" s="58"/>
      <c r="BI66" s="58"/>
      <c r="BJ66" s="58"/>
      <c r="BK66" s="58"/>
      <c r="BL66" s="58"/>
      <c r="BM66" s="58"/>
      <c r="BN66" s="58"/>
      <c r="BO66" s="58"/>
      <c r="BP66" s="58"/>
      <c r="BQ66" s="58"/>
      <c r="BR66" s="58"/>
      <c r="BS66" s="58"/>
      <c r="BT66" s="58"/>
      <c r="BU66" s="58"/>
      <c r="BV66" s="58"/>
      <c r="BW66" s="58"/>
      <c r="BX66" s="58"/>
      <c r="BY66" s="58"/>
      <c r="BZ66" s="58"/>
      <c r="CA66" s="58"/>
      <c r="CB66" s="58"/>
      <c r="CC66" s="58"/>
      <c r="CD66" s="58"/>
      <c r="CE66" s="58"/>
      <c r="CF66" s="58"/>
      <c r="CG66" s="58"/>
      <c r="CH66" s="58"/>
      <c r="CI66" s="58"/>
      <c r="CJ66" s="58"/>
      <c r="CK66" s="58"/>
      <c r="CL66" s="57"/>
      <c r="CM66" s="57"/>
      <c r="CN66" s="57"/>
      <c r="CO66" s="57"/>
      <c r="CP66" s="57"/>
      <c r="CQ66" s="57"/>
      <c r="CR66" s="57"/>
      <c r="CS66" s="57"/>
    </row>
    <row r="67" spans="25:97" x14ac:dyDescent="0.2">
      <c r="Y67" s="55"/>
      <c r="Z67" s="59"/>
      <c r="AA67" s="59"/>
      <c r="AB67" s="59"/>
      <c r="AC67" s="59"/>
      <c r="AD67" s="59"/>
      <c r="AE67" s="59"/>
      <c r="AF67" s="59"/>
      <c r="AG67" s="59"/>
      <c r="AH67" s="59"/>
      <c r="AI67" s="59"/>
      <c r="AJ67" s="59"/>
      <c r="AK67" s="59"/>
      <c r="AL67" s="59"/>
      <c r="AM67" s="60"/>
      <c r="AN67" s="60"/>
      <c r="AO67" s="60"/>
      <c r="AP67" s="60"/>
      <c r="AQ67" s="60"/>
      <c r="AR67" s="60"/>
      <c r="AS67" s="60"/>
      <c r="AT67" s="60"/>
      <c r="AU67" s="60"/>
      <c r="AV67" s="60"/>
      <c r="AW67" s="60"/>
      <c r="AX67" s="60"/>
      <c r="AY67" s="60"/>
      <c r="AZ67" s="60"/>
      <c r="BA67" s="60"/>
      <c r="BB67" s="60"/>
      <c r="BC67" s="60"/>
      <c r="BD67" s="60"/>
      <c r="BE67" s="60"/>
      <c r="BF67" s="60"/>
      <c r="BG67" s="60"/>
      <c r="BH67" s="60"/>
      <c r="BI67" s="60"/>
      <c r="BJ67" s="60"/>
      <c r="BK67" s="60"/>
      <c r="BL67" s="60"/>
      <c r="BM67" s="60"/>
      <c r="BN67" s="60"/>
      <c r="BO67" s="60"/>
      <c r="BP67" s="60"/>
      <c r="BQ67" s="60"/>
      <c r="BR67" s="60"/>
      <c r="BS67" s="60"/>
      <c r="BT67" s="60"/>
      <c r="BU67" s="60"/>
      <c r="BV67" s="60"/>
      <c r="BW67" s="60"/>
      <c r="BX67" s="60"/>
      <c r="BY67" s="60"/>
      <c r="BZ67" s="60"/>
      <c r="CA67" s="60"/>
      <c r="CB67" s="58"/>
      <c r="CC67" s="58"/>
      <c r="CD67" s="58"/>
      <c r="CE67" s="58"/>
      <c r="CF67" s="58"/>
      <c r="CG67" s="58"/>
      <c r="CH67" s="58"/>
      <c r="CI67" s="58"/>
      <c r="CJ67" s="58"/>
      <c r="CK67" s="58"/>
      <c r="CL67" s="57"/>
      <c r="CM67" s="57"/>
      <c r="CN67" s="57"/>
      <c r="CO67" s="57"/>
      <c r="CP67" s="57"/>
      <c r="CQ67" s="57"/>
      <c r="CR67" s="57"/>
      <c r="CS67" s="57"/>
    </row>
    <row r="68" spans="25:97" x14ac:dyDescent="0.2">
      <c r="Y68" s="55"/>
      <c r="Z68" s="59"/>
      <c r="AA68" s="59"/>
      <c r="AB68" s="59"/>
      <c r="AC68" s="59"/>
      <c r="AD68" s="59"/>
      <c r="AE68" s="59"/>
      <c r="AF68" s="59"/>
      <c r="AG68" s="59"/>
      <c r="AH68" s="59"/>
      <c r="AI68" s="59"/>
      <c r="AJ68" s="59"/>
      <c r="AK68" s="59"/>
      <c r="AL68" s="59"/>
      <c r="AM68" s="60"/>
      <c r="AN68" s="60"/>
      <c r="AO68" s="60"/>
      <c r="AP68" s="60"/>
      <c r="AQ68" s="60"/>
      <c r="AR68" s="60"/>
      <c r="AS68" s="60"/>
      <c r="AT68" s="60"/>
      <c r="AU68" s="60"/>
      <c r="AV68" s="60"/>
      <c r="AW68" s="60"/>
      <c r="AX68" s="60"/>
      <c r="AY68" s="60"/>
      <c r="AZ68" s="60"/>
      <c r="BA68" s="60"/>
      <c r="BB68" s="60"/>
      <c r="BC68" s="60"/>
      <c r="BD68" s="60"/>
      <c r="BE68" s="60"/>
      <c r="BF68" s="60"/>
      <c r="BG68" s="60"/>
      <c r="BH68" s="60"/>
      <c r="BI68" s="60"/>
      <c r="BJ68" s="60"/>
      <c r="BK68" s="60"/>
      <c r="BL68" s="60"/>
      <c r="BM68" s="60"/>
      <c r="BN68" s="60"/>
      <c r="BO68" s="60"/>
      <c r="BP68" s="60"/>
      <c r="BQ68" s="60"/>
      <c r="BR68" s="60"/>
      <c r="BS68" s="60"/>
      <c r="BT68" s="60"/>
      <c r="BU68" s="60"/>
      <c r="BV68" s="60"/>
      <c r="BW68" s="60"/>
      <c r="BX68" s="60"/>
      <c r="BY68" s="60"/>
      <c r="BZ68" s="60"/>
      <c r="CA68" s="60"/>
      <c r="CB68" s="58"/>
      <c r="CC68" s="58"/>
      <c r="CD68" s="58"/>
      <c r="CE68" s="58"/>
      <c r="CF68" s="58"/>
      <c r="CG68" s="58"/>
      <c r="CH68" s="58"/>
      <c r="CI68" s="58"/>
      <c r="CJ68" s="58"/>
      <c r="CK68" s="58"/>
      <c r="CL68" s="57"/>
      <c r="CM68" s="57"/>
      <c r="CN68" s="57"/>
      <c r="CO68" s="57"/>
      <c r="CP68" s="57"/>
      <c r="CQ68" s="57"/>
      <c r="CR68" s="57"/>
      <c r="CS68" s="57"/>
    </row>
    <row r="69" spans="25:97" x14ac:dyDescent="0.2">
      <c r="Y69" s="55"/>
      <c r="Z69" s="59"/>
      <c r="AA69" s="59"/>
      <c r="AB69" s="60"/>
      <c r="AC69" s="60">
        <v>1</v>
      </c>
      <c r="AD69" s="60">
        <v>2</v>
      </c>
      <c r="AE69" s="60">
        <v>3</v>
      </c>
      <c r="AF69" s="60">
        <v>4</v>
      </c>
      <c r="AG69" s="60">
        <v>5</v>
      </c>
      <c r="AH69" s="60">
        <v>6</v>
      </c>
      <c r="AI69" s="60">
        <v>7</v>
      </c>
      <c r="AJ69" s="60">
        <v>8</v>
      </c>
      <c r="AK69" s="60">
        <v>9</v>
      </c>
      <c r="AL69" s="60">
        <v>10</v>
      </c>
      <c r="AM69" s="60">
        <v>11</v>
      </c>
      <c r="AN69" s="60">
        <v>12</v>
      </c>
      <c r="AO69" s="60">
        <v>13</v>
      </c>
      <c r="AP69" s="60">
        <v>14</v>
      </c>
      <c r="AQ69" s="60">
        <v>15</v>
      </c>
      <c r="AR69" s="60">
        <v>16</v>
      </c>
      <c r="AS69" s="60">
        <v>17</v>
      </c>
      <c r="AT69" s="60">
        <v>18</v>
      </c>
      <c r="AU69" s="60">
        <v>19</v>
      </c>
      <c r="AV69" s="60">
        <v>20</v>
      </c>
      <c r="AW69" s="60">
        <v>21</v>
      </c>
      <c r="AX69" s="60">
        <v>22</v>
      </c>
      <c r="AY69" s="60">
        <v>23</v>
      </c>
      <c r="AZ69" s="60">
        <v>24</v>
      </c>
      <c r="BA69" s="60">
        <v>25</v>
      </c>
      <c r="BB69" s="60">
        <v>26</v>
      </c>
      <c r="BC69" s="60">
        <v>27</v>
      </c>
      <c r="BD69" s="60">
        <v>28</v>
      </c>
      <c r="BE69" s="60">
        <v>29</v>
      </c>
      <c r="BF69" s="60">
        <v>30</v>
      </c>
      <c r="BG69" s="60">
        <v>31</v>
      </c>
      <c r="BH69" s="60">
        <v>32</v>
      </c>
      <c r="BI69" s="60">
        <v>33</v>
      </c>
      <c r="BJ69" s="60">
        <v>34</v>
      </c>
      <c r="BK69" s="60">
        <v>35</v>
      </c>
      <c r="BL69" s="60">
        <v>36</v>
      </c>
      <c r="BM69" s="60">
        <v>37</v>
      </c>
      <c r="BN69" s="60">
        <v>38</v>
      </c>
      <c r="BO69" s="60">
        <v>39</v>
      </c>
      <c r="BP69" s="60">
        <v>40</v>
      </c>
      <c r="BQ69" s="60">
        <v>41</v>
      </c>
      <c r="BR69" s="60">
        <v>42</v>
      </c>
      <c r="BS69" s="60">
        <v>43</v>
      </c>
      <c r="BT69" s="60">
        <v>44</v>
      </c>
      <c r="BU69" s="60">
        <v>45</v>
      </c>
      <c r="BV69" s="60">
        <v>46</v>
      </c>
      <c r="BW69" s="60">
        <v>47</v>
      </c>
      <c r="BX69" s="60">
        <v>48</v>
      </c>
      <c r="BY69" s="60">
        <v>49</v>
      </c>
      <c r="BZ69" s="60">
        <v>50</v>
      </c>
      <c r="CA69" s="59"/>
      <c r="CB69" s="57"/>
      <c r="CC69" s="57"/>
      <c r="CD69" s="57"/>
      <c r="CE69" s="57"/>
      <c r="CF69" s="57"/>
      <c r="CG69" s="57"/>
      <c r="CH69" s="57"/>
      <c r="CI69" s="57"/>
      <c r="CJ69" s="57"/>
      <c r="CK69" s="57"/>
      <c r="CL69" s="57"/>
      <c r="CM69" s="57"/>
      <c r="CN69" s="57"/>
      <c r="CO69" s="57"/>
      <c r="CP69" s="57"/>
      <c r="CQ69" s="57"/>
      <c r="CR69" s="57"/>
      <c r="CS69" s="57"/>
    </row>
    <row r="70" spans="25:97" x14ac:dyDescent="0.2">
      <c r="Y70" s="55"/>
      <c r="Z70" s="59"/>
      <c r="AA70" s="59"/>
      <c r="AB70" s="60">
        <v>10</v>
      </c>
      <c r="AC70" s="60">
        <f>IF(VLOOKUP(AC69,'Identificación de Interesados'!$A$24:$I$33,9,0)&gt;0,VLOOKUP(AC69,'Identificación de Interesados'!$A$24:$I$33,9,0),0)</f>
        <v>0</v>
      </c>
      <c r="AD70" s="60">
        <f>IF(VLOOKUP(AD69,'Identificación de Interesados'!$A$24:$I$33,9,0)&gt;0,VLOOKUP(AD69,'Identificación de Interesados'!$A$24:$I$33,9,0),0)</f>
        <v>0</v>
      </c>
      <c r="AE70" s="60">
        <f>IF(VLOOKUP(AE69,'Identificación de Interesados'!$A$24:$I$33,9,0)&gt;0,VLOOKUP(AE69,'Identificación de Interesados'!$A$24:$I$33,9,0),0)</f>
        <v>0</v>
      </c>
      <c r="AF70" s="60">
        <f>IF(VLOOKUP(AF69,'Identificación de Interesados'!$A$24:$I$33,9,0)&gt;0,VLOOKUP(AF69,'Identificación de Interesados'!$A$24:$I$33,9,0),0)</f>
        <v>0</v>
      </c>
      <c r="AG70" s="60">
        <f>IF(VLOOKUP(AG69,'Identificación de Interesados'!$A$24:$I$33,9,0)&gt;0,VLOOKUP(AG69,'Identificación de Interesados'!$A$24:$I$33,9,0),0)</f>
        <v>0</v>
      </c>
      <c r="AH70" s="60">
        <f>IF(VLOOKUP(AH69,'Identificación de Interesados'!$A$24:$I$33,9,0)&gt;0,VLOOKUP(AH69,'Identificación de Interesados'!$A$24:$I$33,9,0),0)</f>
        <v>0</v>
      </c>
      <c r="AI70" s="60">
        <f>IF(VLOOKUP(AI69,'Identificación de Interesados'!$A$24:$I$33,9,0)&gt;0,VLOOKUP(AI69,'Identificación de Interesados'!$A$24:$I$33,9,0),0)</f>
        <v>0</v>
      </c>
      <c r="AJ70" s="60">
        <f>IF(VLOOKUP(AJ69,'Identificación de Interesados'!$A$24:$I$33,9,0)&gt;0,VLOOKUP(AJ69,'Identificación de Interesados'!$A$24:$I$33,9,0),0)</f>
        <v>0</v>
      </c>
      <c r="AK70" s="60">
        <f>IF(VLOOKUP(AK69,'Identificación de Interesados'!$A$24:$I$33,9,0)&gt;0,VLOOKUP(AK69,'Identificación de Interesados'!$A$24:$I$33,9,0),0)</f>
        <v>0</v>
      </c>
      <c r="AL70" s="60">
        <f>IF(VLOOKUP(AL69,'Identificación de Interesados'!$A$24:$I$33,9,0)&gt;0,VLOOKUP(AL69,'Identificación de Interesados'!$A$24:$I$33,9,0),0)</f>
        <v>0</v>
      </c>
      <c r="AM70" s="60" t="e">
        <f>IF(VLOOKUP(AM69,'Identificación de Interesados'!$A$24:$I$33,9,0)&gt;0,VLOOKUP(AM69,'Identificación de Interesados'!$A$24:$I$33,9,0),0)</f>
        <v>#N/A</v>
      </c>
      <c r="AN70" s="60" t="e">
        <f>IF(VLOOKUP(AN69,'Identificación de Interesados'!$A$24:$I$33,9,0)&gt;0,VLOOKUP(AN69,'Identificación de Interesados'!$A$24:$I$33,9,0),0)</f>
        <v>#N/A</v>
      </c>
      <c r="AO70" s="60" t="e">
        <f>IF(VLOOKUP(AO69,'Identificación de Interesados'!$A$24:$I$33,9,0)&gt;0,VLOOKUP(AO69,'Identificación de Interesados'!$A$24:$I$33,9,0),0)</f>
        <v>#N/A</v>
      </c>
      <c r="AP70" s="60" t="e">
        <f>IF(VLOOKUP(AP69,'Identificación de Interesados'!$A$24:$I$33,9,0)&gt;0,VLOOKUP(AP69,'Identificación de Interesados'!$A$24:$I$33,9,0),0)</f>
        <v>#N/A</v>
      </c>
      <c r="AQ70" s="60" t="e">
        <f>IF(VLOOKUP(AQ69,'Identificación de Interesados'!$A$24:$I$33,9,0)&gt;0,VLOOKUP(AQ69,'Identificación de Interesados'!$A$24:$I$33,9,0),0)</f>
        <v>#N/A</v>
      </c>
      <c r="AR70" s="60" t="e">
        <f>IF(VLOOKUP(AR69,'Identificación de Interesados'!$A$24:$I$33,9,0)&gt;0,VLOOKUP(AR69,'Identificación de Interesados'!$A$24:$I$33,9,0),0)</f>
        <v>#N/A</v>
      </c>
      <c r="AS70" s="60" t="e">
        <f>IF(VLOOKUP(AS69,'Identificación de Interesados'!$A$24:$I$33,9,0)&gt;0,VLOOKUP(AS69,'Identificación de Interesados'!$A$24:$I$33,9,0),0)</f>
        <v>#N/A</v>
      </c>
      <c r="AT70" s="60" t="e">
        <f>IF(VLOOKUP(AT69,'Identificación de Interesados'!$A$24:$I$33,9,0)&gt;0,VLOOKUP(AT69,'Identificación de Interesados'!$A$24:$I$33,9,0),0)</f>
        <v>#N/A</v>
      </c>
      <c r="AU70" s="60" t="e">
        <f>IF(VLOOKUP(AU69,'Identificación de Interesados'!$A$24:$I$33,9,0)&gt;0,VLOOKUP(AU69,'Identificación de Interesados'!$A$24:$I$33,9,0),0)</f>
        <v>#N/A</v>
      </c>
      <c r="AV70" s="60" t="e">
        <f>IF(VLOOKUP(AV69,'Identificación de Interesados'!$A$24:$I$33,9,0)&gt;0,VLOOKUP(AV69,'Identificación de Interesados'!$A$24:$I$33,9,0),0)</f>
        <v>#N/A</v>
      </c>
      <c r="AW70" s="60" t="e">
        <f>IF(VLOOKUP(AW69,'Identificación de Interesados'!$A$24:$I$33,9,0)&gt;0,VLOOKUP(AW69,'Identificación de Interesados'!$A$24:$I$33,9,0),0)</f>
        <v>#N/A</v>
      </c>
      <c r="AX70" s="60" t="e">
        <f>IF(VLOOKUP(AX69,'Identificación de Interesados'!$A$24:$I$33,9,0)&gt;0,VLOOKUP(AX69,'Identificación de Interesados'!$A$24:$I$33,9,0),0)</f>
        <v>#N/A</v>
      </c>
      <c r="AY70" s="60" t="e">
        <f>IF(VLOOKUP(AY69,'Identificación de Interesados'!$A$24:$I$33,9,0)&gt;0,VLOOKUP(AY69,'Identificación de Interesados'!$A$24:$I$33,9,0),0)</f>
        <v>#N/A</v>
      </c>
      <c r="AZ70" s="60" t="e">
        <f>IF(VLOOKUP(AZ69,'Identificación de Interesados'!$A$24:$I$33,9,0)&gt;0,VLOOKUP(AZ69,'Identificación de Interesados'!$A$24:$I$33,9,0),0)</f>
        <v>#N/A</v>
      </c>
      <c r="BA70" s="60" t="e">
        <f>IF(VLOOKUP(BA69,'Identificación de Interesados'!$A$24:$I$33,9,0)&gt;0,VLOOKUP(BA69,'Identificación de Interesados'!$A$24:$I$33,9,0),0)</f>
        <v>#N/A</v>
      </c>
      <c r="BB70" s="60" t="e">
        <f>IF(VLOOKUP(BB69,'Identificación de Interesados'!$A$24:$I$33,9,0)&gt;0,VLOOKUP(BB69,'Identificación de Interesados'!$A$24:$I$33,9,0),0)</f>
        <v>#N/A</v>
      </c>
      <c r="BC70" s="60" t="e">
        <f>IF(VLOOKUP(BC69,'Identificación de Interesados'!$A$24:$I$33,9,0)&gt;0,VLOOKUP(BC69,'Identificación de Interesados'!$A$24:$I$33,9,0),0)</f>
        <v>#N/A</v>
      </c>
      <c r="BD70" s="60" t="e">
        <f>IF(VLOOKUP(BD69,'Identificación de Interesados'!$A$24:$I$33,9,0)&gt;0,VLOOKUP(BD69,'Identificación de Interesados'!$A$24:$I$33,9,0),0)</f>
        <v>#N/A</v>
      </c>
      <c r="BE70" s="60" t="e">
        <f>IF(VLOOKUP(BE69,'Identificación de Interesados'!$A$24:$I$33,9,0)&gt;0,VLOOKUP(BE69,'Identificación de Interesados'!$A$24:$I$33,9,0),0)</f>
        <v>#N/A</v>
      </c>
      <c r="BF70" s="60" t="e">
        <f>IF(VLOOKUP(BF69,'Identificación de Interesados'!$A$24:$I$33,9,0)&gt;0,VLOOKUP(BF69,'Identificación de Interesados'!$A$24:$I$33,9,0),0)</f>
        <v>#N/A</v>
      </c>
      <c r="BG70" s="60" t="e">
        <f>IF(VLOOKUP(BG69,'Identificación de Interesados'!$A$24:$I$33,9,0)&gt;0,VLOOKUP(BG69,'Identificación de Interesados'!$A$24:$I$33,9,0),0)</f>
        <v>#N/A</v>
      </c>
      <c r="BH70" s="60" t="e">
        <f>IF(VLOOKUP(BH69,'Identificación de Interesados'!$A$24:$I$33,9,0)&gt;0,VLOOKUP(BH69,'Identificación de Interesados'!$A$24:$I$33,9,0),0)</f>
        <v>#N/A</v>
      </c>
      <c r="BI70" s="60" t="e">
        <f>IF(VLOOKUP(BI69,'Identificación de Interesados'!$A$24:$I$33,9,0)&gt;0,VLOOKUP(BI69,'Identificación de Interesados'!$A$24:$I$33,9,0),0)</f>
        <v>#N/A</v>
      </c>
      <c r="BJ70" s="60" t="e">
        <f>IF(VLOOKUP(BJ69,'Identificación de Interesados'!$A$24:$I$33,9,0)&gt;0,VLOOKUP(BJ69,'Identificación de Interesados'!$A$24:$I$33,9,0),0)</f>
        <v>#N/A</v>
      </c>
      <c r="BK70" s="60" t="e">
        <f>IF(VLOOKUP(BK69,'Identificación de Interesados'!$A$24:$I$33,9,0)&gt;0,VLOOKUP(BK69,'Identificación de Interesados'!$A$24:$I$33,9,0),0)</f>
        <v>#N/A</v>
      </c>
      <c r="BL70" s="60" t="e">
        <f>IF(VLOOKUP(BL69,'Identificación de Interesados'!$A$24:$I$33,9,0)&gt;0,VLOOKUP(BL69,'Identificación de Interesados'!$A$24:$I$33,9,0),0)</f>
        <v>#N/A</v>
      </c>
      <c r="BM70" s="60" t="e">
        <f>IF(VLOOKUP(BM69,'Identificación de Interesados'!$A$24:$I$33,9,0)&gt;0,VLOOKUP(BM69,'Identificación de Interesados'!$A$24:$I$33,9,0),0)</f>
        <v>#N/A</v>
      </c>
      <c r="BN70" s="60" t="e">
        <f>IF(VLOOKUP(BN69,'Identificación de Interesados'!$A$24:$I$33,9,0)&gt;0,VLOOKUP(BN69,'Identificación de Interesados'!$A$24:$I$33,9,0),0)</f>
        <v>#N/A</v>
      </c>
      <c r="BO70" s="60" t="e">
        <f>IF(VLOOKUP(BO69,'Identificación de Interesados'!$A$24:$I$33,9,0)&gt;0,VLOOKUP(BO69,'Identificación de Interesados'!$A$24:$I$33,9,0),0)</f>
        <v>#N/A</v>
      </c>
      <c r="BP70" s="60" t="e">
        <f>IF(VLOOKUP(BP69,'Identificación de Interesados'!$A$24:$I$33,9,0)&gt;0,VLOOKUP(BP69,'Identificación de Interesados'!$A$24:$I$33,9,0),0)</f>
        <v>#N/A</v>
      </c>
      <c r="BQ70" s="60" t="e">
        <f>IF(VLOOKUP(BQ69,'Identificación de Interesados'!$A$24:$I$33,9,0)&gt;0,VLOOKUP(BQ69,'Identificación de Interesados'!$A$24:$I$33,9,0),0)</f>
        <v>#N/A</v>
      </c>
      <c r="BR70" s="60" t="e">
        <f>IF(VLOOKUP(BR69,'Identificación de Interesados'!$A$24:$I$33,9,0)&gt;0,VLOOKUP(BR69,'Identificación de Interesados'!$A$24:$I$33,9,0),0)</f>
        <v>#N/A</v>
      </c>
      <c r="BS70" s="60" t="e">
        <f>IF(VLOOKUP(BS69,'Identificación de Interesados'!$A$24:$I$33,9,0)&gt;0,VLOOKUP(BS69,'Identificación de Interesados'!$A$24:$I$33,9,0),0)</f>
        <v>#N/A</v>
      </c>
      <c r="BT70" s="60" t="e">
        <f>IF(VLOOKUP(BT69,'Identificación de Interesados'!$A$24:$I$33,9,0)&gt;0,VLOOKUP(BT69,'Identificación de Interesados'!$A$24:$I$33,9,0),0)</f>
        <v>#N/A</v>
      </c>
      <c r="BU70" s="60" t="e">
        <f>IF(VLOOKUP(BU69,'Identificación de Interesados'!$A$24:$I$33,9,0)&gt;0,VLOOKUP(BU69,'Identificación de Interesados'!$A$24:$I$33,9,0),0)</f>
        <v>#N/A</v>
      </c>
      <c r="BV70" s="60" t="e">
        <f>IF(VLOOKUP(BV69,'Identificación de Interesados'!$A$24:$I$33,9,0)&gt;0,VLOOKUP(BV69,'Identificación de Interesados'!$A$24:$I$33,9,0),0)</f>
        <v>#N/A</v>
      </c>
      <c r="BW70" s="60" t="e">
        <f>IF(VLOOKUP(BW69,'Identificación de Interesados'!$A$24:$I$33,9,0)&gt;0,VLOOKUP(BW69,'Identificación de Interesados'!$A$24:$I$33,9,0),0)</f>
        <v>#N/A</v>
      </c>
      <c r="BX70" s="60" t="e">
        <f>IF(VLOOKUP(BX69,'Identificación de Interesados'!$A$24:$I$33,9,0)&gt;0,VLOOKUP(BX69,'Identificación de Interesados'!$A$24:$I$33,9,0),0)</f>
        <v>#N/A</v>
      </c>
      <c r="BY70" s="60" t="e">
        <f>IF(VLOOKUP(BY69,'Identificación de Interesados'!$A$24:$I$33,9,0)&gt;0,VLOOKUP(BY69,'Identificación de Interesados'!$A$24:$I$33,9,0),0)</f>
        <v>#N/A</v>
      </c>
      <c r="BZ70" s="60" t="e">
        <f>IF(VLOOKUP(BZ69,'Identificación de Interesados'!$A$24:$I$33,9,0)&gt;0,VLOOKUP(BZ69,'Identificación de Interesados'!$A$24:$I$33,9,0),0)</f>
        <v>#N/A</v>
      </c>
      <c r="CA70" s="59"/>
      <c r="CB70" s="57"/>
      <c r="CC70" s="57"/>
      <c r="CD70" s="57"/>
      <c r="CE70" s="57"/>
      <c r="CF70" s="57"/>
      <c r="CG70" s="57"/>
      <c r="CH70" s="57"/>
      <c r="CI70" s="57"/>
      <c r="CJ70" s="57"/>
      <c r="CK70" s="57"/>
      <c r="CL70" s="57"/>
      <c r="CM70" s="57"/>
      <c r="CN70" s="57"/>
      <c r="CO70" s="57"/>
      <c r="CP70" s="57"/>
      <c r="CQ70" s="57"/>
      <c r="CR70" s="57"/>
      <c r="CS70" s="57"/>
    </row>
    <row r="71" spans="25:97" x14ac:dyDescent="0.2">
      <c r="Y71" s="55"/>
      <c r="Z71" s="59"/>
      <c r="AA71" s="60" t="s">
        <v>186</v>
      </c>
      <c r="AB71" s="60">
        <v>10</v>
      </c>
      <c r="AC71" s="60"/>
      <c r="AD71" s="60"/>
      <c r="AE71" s="60"/>
      <c r="AF71" s="60"/>
      <c r="AG71" s="60"/>
      <c r="AH71" s="60"/>
      <c r="AI71" s="60"/>
      <c r="AJ71" s="60"/>
      <c r="AK71" s="60"/>
      <c r="AL71" s="60"/>
      <c r="AM71" s="60"/>
      <c r="AN71" s="60"/>
      <c r="AO71" s="60"/>
      <c r="AP71" s="60"/>
      <c r="AQ71" s="60"/>
      <c r="AR71" s="60"/>
      <c r="AS71" s="60"/>
      <c r="AT71" s="60"/>
      <c r="AU71" s="60"/>
      <c r="AV71" s="60"/>
      <c r="AW71" s="60"/>
      <c r="AX71" s="60"/>
      <c r="AY71" s="60"/>
      <c r="AZ71" s="60"/>
      <c r="BA71" s="60"/>
      <c r="BB71" s="60"/>
      <c r="BC71" s="60"/>
      <c r="BD71" s="60"/>
      <c r="BE71" s="60"/>
      <c r="BF71" s="60"/>
      <c r="BG71" s="60"/>
      <c r="BH71" s="60"/>
      <c r="BI71" s="60"/>
      <c r="BJ71" s="60"/>
      <c r="BK71" s="60"/>
      <c r="BL71" s="60"/>
      <c r="BM71" s="60"/>
      <c r="BN71" s="60"/>
      <c r="BO71" s="60"/>
      <c r="BP71" s="60"/>
      <c r="BQ71" s="60"/>
      <c r="BR71" s="60"/>
      <c r="BS71" s="60"/>
      <c r="BT71" s="60"/>
      <c r="BU71" s="60"/>
      <c r="BV71" s="60"/>
      <c r="BW71" s="60"/>
      <c r="BX71" s="60"/>
      <c r="BY71" s="60"/>
      <c r="BZ71" s="60"/>
      <c r="CA71" s="59"/>
      <c r="CB71" s="57"/>
      <c r="CC71" s="57"/>
      <c r="CD71" s="57"/>
      <c r="CE71" s="57"/>
      <c r="CF71" s="57"/>
      <c r="CG71" s="57"/>
      <c r="CH71" s="57"/>
      <c r="CI71" s="57"/>
      <c r="CJ71" s="57"/>
      <c r="CK71" s="57"/>
      <c r="CL71" s="57"/>
      <c r="CM71" s="57"/>
      <c r="CN71" s="57"/>
      <c r="CO71" s="57"/>
      <c r="CP71" s="57"/>
      <c r="CQ71" s="57"/>
      <c r="CR71" s="57"/>
      <c r="CS71" s="57"/>
    </row>
    <row r="72" spans="25:97" x14ac:dyDescent="0.2">
      <c r="Y72" s="55"/>
      <c r="Z72" s="59">
        <v>1</v>
      </c>
      <c r="AA72" s="59" t="str">
        <f>IF(VLOOKUP(Z72,'Identificación de Interesados'!$A$24:$I$33,2,0)&gt;0,VLOOKUP(Z72,'Identificación de Interesados'!$A$24:$I$33,2,0),"")</f>
        <v/>
      </c>
      <c r="AB72" s="60"/>
      <c r="AC72" s="60" t="str">
        <f>IF(VLOOKUP($Z72,'Identificación de Interesados'!$A$24:$I$33,7,0)&gt;0,VLOOKUP($Z72,'Identificación de Interesados'!$A$24:$I$33,7,0),"")</f>
        <v/>
      </c>
      <c r="AD72" s="60"/>
      <c r="AE72" s="60"/>
      <c r="AF72" s="60"/>
      <c r="AG72" s="60"/>
      <c r="AH72" s="60"/>
      <c r="AI72" s="60"/>
      <c r="AJ72" s="60"/>
      <c r="AK72" s="60"/>
      <c r="AL72" s="60"/>
      <c r="AM72" s="60"/>
      <c r="AN72" s="60"/>
      <c r="AO72" s="60"/>
      <c r="AP72" s="60"/>
      <c r="AQ72" s="60"/>
      <c r="AR72" s="60"/>
      <c r="AS72" s="60"/>
      <c r="AT72" s="60"/>
      <c r="AU72" s="60"/>
      <c r="AV72" s="60"/>
      <c r="AW72" s="60"/>
      <c r="AX72" s="60"/>
      <c r="AY72" s="60"/>
      <c r="AZ72" s="60"/>
      <c r="BA72" s="60"/>
      <c r="BB72" s="60"/>
      <c r="BC72" s="60"/>
      <c r="BD72" s="60"/>
      <c r="BE72" s="60"/>
      <c r="BF72" s="60"/>
      <c r="BG72" s="60"/>
      <c r="BH72" s="60"/>
      <c r="BI72" s="60"/>
      <c r="BJ72" s="60"/>
      <c r="BK72" s="60"/>
      <c r="BL72" s="60"/>
      <c r="BM72" s="60"/>
      <c r="BN72" s="60"/>
      <c r="BO72" s="60"/>
      <c r="BP72" s="60"/>
      <c r="BQ72" s="60"/>
      <c r="BR72" s="60"/>
      <c r="BS72" s="60"/>
      <c r="BT72" s="60"/>
      <c r="BU72" s="60"/>
      <c r="BV72" s="60"/>
      <c r="BW72" s="60"/>
      <c r="BX72" s="60"/>
      <c r="BY72" s="60"/>
      <c r="BZ72" s="60"/>
      <c r="CA72" s="59"/>
      <c r="CB72" s="57"/>
      <c r="CC72" s="57"/>
      <c r="CD72" s="57"/>
      <c r="CE72" s="57"/>
      <c r="CF72" s="57"/>
      <c r="CG72" s="57"/>
      <c r="CH72" s="57"/>
      <c r="CI72" s="57"/>
      <c r="CJ72" s="57"/>
      <c r="CK72" s="57"/>
      <c r="CL72" s="57"/>
      <c r="CM72" s="57"/>
      <c r="CN72" s="57"/>
      <c r="CO72" s="57"/>
      <c r="CP72" s="57"/>
      <c r="CQ72" s="57"/>
      <c r="CR72" s="57"/>
      <c r="CS72" s="57"/>
    </row>
    <row r="73" spans="25:97" x14ac:dyDescent="0.2">
      <c r="Y73" s="55"/>
      <c r="Z73" s="59">
        <v>2</v>
      </c>
      <c r="AA73" s="59" t="str">
        <f>IF(VLOOKUP(Z73,'Identificación de Interesados'!$A$24:$I$33,2,0)&gt;0,VLOOKUP(Z73,'Identificación de Interesados'!$A$24:$I$33,2,0),"")</f>
        <v/>
      </c>
      <c r="AB73" s="60"/>
      <c r="AC73" s="60"/>
      <c r="AD73" s="60" t="str">
        <f>IF(VLOOKUP($Z73,'Identificación de Interesados'!$A$24:$I$33,7,0)&gt;0,VLOOKUP($Z73,'Identificación de Interesados'!$A$24:$I$33,7,0),"")</f>
        <v/>
      </c>
      <c r="AE73" s="60"/>
      <c r="AF73" s="60"/>
      <c r="AG73" s="60"/>
      <c r="AH73" s="60"/>
      <c r="AI73" s="60"/>
      <c r="AJ73" s="60"/>
      <c r="AK73" s="60"/>
      <c r="AL73" s="60"/>
      <c r="AM73" s="60"/>
      <c r="AN73" s="60"/>
      <c r="AO73" s="60"/>
      <c r="AP73" s="60"/>
      <c r="AQ73" s="60"/>
      <c r="AR73" s="60"/>
      <c r="AS73" s="60"/>
      <c r="AT73" s="60"/>
      <c r="AU73" s="60"/>
      <c r="AV73" s="60"/>
      <c r="AW73" s="60"/>
      <c r="AX73" s="60"/>
      <c r="AY73" s="60"/>
      <c r="AZ73" s="60"/>
      <c r="BA73" s="60"/>
      <c r="BB73" s="60"/>
      <c r="BC73" s="60"/>
      <c r="BD73" s="60"/>
      <c r="BE73" s="60"/>
      <c r="BF73" s="60"/>
      <c r="BG73" s="60"/>
      <c r="BH73" s="60"/>
      <c r="BI73" s="60"/>
      <c r="BJ73" s="60"/>
      <c r="BK73" s="60"/>
      <c r="BL73" s="60"/>
      <c r="BM73" s="60"/>
      <c r="BN73" s="60"/>
      <c r="BO73" s="60"/>
      <c r="BP73" s="60"/>
      <c r="BQ73" s="60"/>
      <c r="BR73" s="60"/>
      <c r="BS73" s="60"/>
      <c r="BT73" s="60"/>
      <c r="BU73" s="60"/>
      <c r="BV73" s="60"/>
      <c r="BW73" s="60"/>
      <c r="BX73" s="60"/>
      <c r="BY73" s="60"/>
      <c r="BZ73" s="60"/>
      <c r="CA73" s="59"/>
      <c r="CB73" s="57"/>
      <c r="CC73" s="57"/>
      <c r="CD73" s="57"/>
      <c r="CE73" s="57"/>
      <c r="CF73" s="57"/>
      <c r="CG73" s="57"/>
      <c r="CH73" s="57"/>
      <c r="CI73" s="57"/>
      <c r="CJ73" s="57"/>
      <c r="CK73" s="57"/>
      <c r="CL73" s="57"/>
      <c r="CM73" s="57"/>
      <c r="CN73" s="57"/>
      <c r="CO73" s="57"/>
      <c r="CP73" s="57"/>
      <c r="CQ73" s="57"/>
      <c r="CR73" s="57"/>
      <c r="CS73" s="57"/>
    </row>
    <row r="74" spans="25:97" x14ac:dyDescent="0.2">
      <c r="Y74" s="55"/>
      <c r="Z74" s="59">
        <v>3</v>
      </c>
      <c r="AA74" s="59" t="str">
        <f>IF(VLOOKUP(Z74,'Identificación de Interesados'!$A$24:$I$33,2,0)&gt;0,VLOOKUP(Z74,'Identificación de Interesados'!$A$24:$I$33,2,0),"")</f>
        <v/>
      </c>
      <c r="AB74" s="60"/>
      <c r="AC74" s="60"/>
      <c r="AD74" s="60"/>
      <c r="AE74" s="60" t="str">
        <f>IF(VLOOKUP($Z74,'Identificación de Interesados'!$A$24:$I$33,7,0)&gt;0,VLOOKUP($Z74,'Identificación de Interesados'!$A$24:$I$33,7,0),"")</f>
        <v/>
      </c>
      <c r="AF74" s="60"/>
      <c r="AG74" s="60"/>
      <c r="AH74" s="60"/>
      <c r="AI74" s="60"/>
      <c r="AJ74" s="60"/>
      <c r="AK74" s="60"/>
      <c r="AL74" s="60"/>
      <c r="AM74" s="60"/>
      <c r="AN74" s="60"/>
      <c r="AO74" s="60"/>
      <c r="AP74" s="60"/>
      <c r="AQ74" s="60"/>
      <c r="AR74" s="60"/>
      <c r="AS74" s="60"/>
      <c r="AT74" s="60"/>
      <c r="AU74" s="60"/>
      <c r="AV74" s="60"/>
      <c r="AW74" s="60"/>
      <c r="AX74" s="60"/>
      <c r="AY74" s="60"/>
      <c r="AZ74" s="60"/>
      <c r="BA74" s="60"/>
      <c r="BB74" s="60"/>
      <c r="BC74" s="60"/>
      <c r="BD74" s="60"/>
      <c r="BE74" s="60"/>
      <c r="BF74" s="60"/>
      <c r="BG74" s="60"/>
      <c r="BH74" s="60"/>
      <c r="BI74" s="60"/>
      <c r="BJ74" s="60"/>
      <c r="BK74" s="60"/>
      <c r="BL74" s="60"/>
      <c r="BM74" s="60"/>
      <c r="BN74" s="60"/>
      <c r="BO74" s="60"/>
      <c r="BP74" s="60"/>
      <c r="BQ74" s="60"/>
      <c r="BR74" s="60"/>
      <c r="BS74" s="60"/>
      <c r="BT74" s="60"/>
      <c r="BU74" s="60"/>
      <c r="BV74" s="60"/>
      <c r="BW74" s="60"/>
      <c r="BX74" s="60"/>
      <c r="BY74" s="60"/>
      <c r="BZ74" s="60"/>
      <c r="CA74" s="59"/>
      <c r="CB74" s="57"/>
      <c r="CC74" s="57"/>
      <c r="CD74" s="57"/>
      <c r="CE74" s="57"/>
      <c r="CF74" s="57"/>
      <c r="CG74" s="57"/>
      <c r="CH74" s="57"/>
      <c r="CI74" s="57"/>
      <c r="CJ74" s="57"/>
      <c r="CK74" s="57"/>
      <c r="CL74" s="57"/>
      <c r="CM74" s="57"/>
      <c r="CN74" s="57"/>
      <c r="CO74" s="57"/>
      <c r="CP74" s="57"/>
      <c r="CQ74" s="57"/>
      <c r="CR74" s="57"/>
      <c r="CS74" s="57"/>
    </row>
    <row r="75" spans="25:97" x14ac:dyDescent="0.2">
      <c r="Y75" s="55"/>
      <c r="Z75" s="59">
        <v>4</v>
      </c>
      <c r="AA75" s="59" t="str">
        <f>IF(VLOOKUP(Z75,'Identificación de Interesados'!$A$24:$I$33,2,0)&gt;0,VLOOKUP(Z75,'Identificación de Interesados'!$A$24:$I$33,2,0),"")</f>
        <v/>
      </c>
      <c r="AB75" s="60"/>
      <c r="AC75" s="60"/>
      <c r="AD75" s="60"/>
      <c r="AE75" s="60"/>
      <c r="AF75" s="60" t="str">
        <f>IF(VLOOKUP($Z75,'Identificación de Interesados'!$A$24:$I$33,7,0)&gt;0,VLOOKUP($Z75,'Identificación de Interesados'!$A$24:$I$33,7,0),"")</f>
        <v/>
      </c>
      <c r="AG75" s="60"/>
      <c r="AH75" s="60"/>
      <c r="AI75" s="60"/>
      <c r="AJ75" s="60"/>
      <c r="AK75" s="60"/>
      <c r="AL75" s="60"/>
      <c r="AM75" s="60"/>
      <c r="AN75" s="60"/>
      <c r="AO75" s="60"/>
      <c r="AP75" s="60"/>
      <c r="AQ75" s="60"/>
      <c r="AR75" s="60"/>
      <c r="AS75" s="60"/>
      <c r="AT75" s="60"/>
      <c r="AU75" s="60"/>
      <c r="AV75" s="60"/>
      <c r="AW75" s="60"/>
      <c r="AX75" s="60"/>
      <c r="AY75" s="60"/>
      <c r="AZ75" s="60"/>
      <c r="BA75" s="60"/>
      <c r="BB75" s="60"/>
      <c r="BC75" s="60"/>
      <c r="BD75" s="60"/>
      <c r="BE75" s="60"/>
      <c r="BF75" s="60"/>
      <c r="BG75" s="60"/>
      <c r="BH75" s="60"/>
      <c r="BI75" s="60"/>
      <c r="BJ75" s="60"/>
      <c r="BK75" s="60"/>
      <c r="BL75" s="60"/>
      <c r="BM75" s="60"/>
      <c r="BN75" s="60"/>
      <c r="BO75" s="60"/>
      <c r="BP75" s="60"/>
      <c r="BQ75" s="60"/>
      <c r="BR75" s="60"/>
      <c r="BS75" s="60"/>
      <c r="BT75" s="60"/>
      <c r="BU75" s="60"/>
      <c r="BV75" s="60"/>
      <c r="BW75" s="60"/>
      <c r="BX75" s="60"/>
      <c r="BY75" s="60"/>
      <c r="BZ75" s="60"/>
      <c r="CA75" s="59"/>
      <c r="CB75" s="57"/>
      <c r="CC75" s="57"/>
      <c r="CD75" s="57"/>
      <c r="CE75" s="57"/>
      <c r="CF75" s="57"/>
      <c r="CG75" s="57"/>
      <c r="CH75" s="57"/>
      <c r="CI75" s="57"/>
      <c r="CJ75" s="57"/>
      <c r="CK75" s="57"/>
      <c r="CL75" s="57"/>
      <c r="CM75" s="57"/>
      <c r="CN75" s="57"/>
      <c r="CO75" s="57"/>
      <c r="CP75" s="57"/>
      <c r="CQ75" s="57"/>
      <c r="CR75" s="57"/>
      <c r="CS75" s="57"/>
    </row>
    <row r="76" spans="25:97" x14ac:dyDescent="0.2">
      <c r="Y76" s="55"/>
      <c r="Z76" s="59">
        <v>5</v>
      </c>
      <c r="AA76" s="59" t="str">
        <f>IF(VLOOKUP(Z76,'Identificación de Interesados'!$A$24:$I$33,2,0)&gt;0,VLOOKUP(Z76,'Identificación de Interesados'!$A$24:$I$33,2,0),"")</f>
        <v/>
      </c>
      <c r="AB76" s="60"/>
      <c r="AC76" s="60"/>
      <c r="AD76" s="60"/>
      <c r="AE76" s="60"/>
      <c r="AF76" s="60"/>
      <c r="AG76" s="60" t="str">
        <f>IF(VLOOKUP($Z76,'Identificación de Interesados'!$A$24:$I$33,7,0)&gt;0,VLOOKUP($Z76,'Identificación de Interesados'!$A$24:$I$33,7,0),"")</f>
        <v/>
      </c>
      <c r="AH76" s="60"/>
      <c r="AI76" s="60"/>
      <c r="AJ76" s="60"/>
      <c r="AK76" s="60"/>
      <c r="AL76" s="60"/>
      <c r="AM76" s="60"/>
      <c r="AN76" s="60"/>
      <c r="AO76" s="60"/>
      <c r="AP76" s="60"/>
      <c r="AQ76" s="60"/>
      <c r="AR76" s="60"/>
      <c r="AS76" s="60"/>
      <c r="AT76" s="60"/>
      <c r="AU76" s="60"/>
      <c r="AV76" s="60"/>
      <c r="AW76" s="60"/>
      <c r="AX76" s="60"/>
      <c r="AY76" s="60"/>
      <c r="AZ76" s="60"/>
      <c r="BA76" s="60"/>
      <c r="BB76" s="60"/>
      <c r="BC76" s="60"/>
      <c r="BD76" s="60"/>
      <c r="BE76" s="60"/>
      <c r="BF76" s="60"/>
      <c r="BG76" s="60"/>
      <c r="BH76" s="60"/>
      <c r="BI76" s="60"/>
      <c r="BJ76" s="60"/>
      <c r="BK76" s="60"/>
      <c r="BL76" s="60"/>
      <c r="BM76" s="60"/>
      <c r="BN76" s="60"/>
      <c r="BO76" s="60"/>
      <c r="BP76" s="60"/>
      <c r="BQ76" s="60"/>
      <c r="BR76" s="60"/>
      <c r="BS76" s="60"/>
      <c r="BT76" s="60"/>
      <c r="BU76" s="60"/>
      <c r="BV76" s="60"/>
      <c r="BW76" s="60"/>
      <c r="BX76" s="60"/>
      <c r="BY76" s="60"/>
      <c r="BZ76" s="60"/>
      <c r="CA76" s="59"/>
      <c r="CB76" s="57"/>
      <c r="CC76" s="57"/>
      <c r="CD76" s="57"/>
      <c r="CE76" s="57"/>
      <c r="CF76" s="57"/>
      <c r="CG76" s="57"/>
      <c r="CH76" s="57"/>
      <c r="CI76" s="57"/>
      <c r="CJ76" s="57"/>
      <c r="CK76" s="57"/>
      <c r="CL76" s="57"/>
      <c r="CM76" s="57"/>
      <c r="CN76" s="57"/>
      <c r="CO76" s="57"/>
      <c r="CP76" s="57"/>
      <c r="CQ76" s="57"/>
      <c r="CR76" s="57"/>
      <c r="CS76" s="57"/>
    </row>
    <row r="77" spans="25:97" x14ac:dyDescent="0.2">
      <c r="Y77" s="55"/>
      <c r="Z77" s="59">
        <v>6</v>
      </c>
      <c r="AA77" s="59" t="str">
        <f>IF(VLOOKUP(Z77,'Identificación de Interesados'!$A$24:$I$33,2,0)&gt;0,VLOOKUP(Z77,'Identificación de Interesados'!$A$24:$I$33,2,0),"")</f>
        <v/>
      </c>
      <c r="AB77" s="60"/>
      <c r="AC77" s="60"/>
      <c r="AD77" s="60"/>
      <c r="AE77" s="60"/>
      <c r="AF77" s="60"/>
      <c r="AG77" s="60"/>
      <c r="AH77" s="60" t="str">
        <f>IF(VLOOKUP($Z77,'Identificación de Interesados'!$A$24:$I$33,7,0)&gt;0,VLOOKUP($Z77,'Identificación de Interesados'!$A$24:$I$33,7,0),"")</f>
        <v/>
      </c>
      <c r="AI77" s="60"/>
      <c r="AJ77" s="60"/>
      <c r="AK77" s="60"/>
      <c r="AL77" s="60"/>
      <c r="AM77" s="60"/>
      <c r="AN77" s="60"/>
      <c r="AO77" s="60"/>
      <c r="AP77" s="60"/>
      <c r="AQ77" s="60"/>
      <c r="AR77" s="60"/>
      <c r="AS77" s="60"/>
      <c r="AT77" s="60"/>
      <c r="AU77" s="60"/>
      <c r="AV77" s="60"/>
      <c r="AW77" s="60"/>
      <c r="AX77" s="60"/>
      <c r="AY77" s="60"/>
      <c r="AZ77" s="60"/>
      <c r="BA77" s="60"/>
      <c r="BB77" s="60"/>
      <c r="BC77" s="60"/>
      <c r="BD77" s="60"/>
      <c r="BE77" s="60"/>
      <c r="BF77" s="60"/>
      <c r="BG77" s="60"/>
      <c r="BH77" s="60"/>
      <c r="BI77" s="60"/>
      <c r="BJ77" s="60"/>
      <c r="BK77" s="60"/>
      <c r="BL77" s="60"/>
      <c r="BM77" s="60"/>
      <c r="BN77" s="60"/>
      <c r="BO77" s="60"/>
      <c r="BP77" s="60"/>
      <c r="BQ77" s="60"/>
      <c r="BR77" s="60"/>
      <c r="BS77" s="60"/>
      <c r="BT77" s="60"/>
      <c r="BU77" s="60"/>
      <c r="BV77" s="60"/>
      <c r="BW77" s="60"/>
      <c r="BX77" s="60"/>
      <c r="BY77" s="60"/>
      <c r="BZ77" s="60"/>
      <c r="CA77" s="59"/>
      <c r="CB77" s="57"/>
      <c r="CC77" s="57"/>
      <c r="CD77" s="57"/>
      <c r="CE77" s="57"/>
      <c r="CF77" s="57"/>
      <c r="CG77" s="57"/>
      <c r="CH77" s="57"/>
      <c r="CI77" s="57"/>
      <c r="CJ77" s="57"/>
      <c r="CK77" s="57"/>
      <c r="CL77" s="57"/>
      <c r="CM77" s="57"/>
      <c r="CN77" s="57"/>
      <c r="CO77" s="57"/>
      <c r="CP77" s="57"/>
      <c r="CQ77" s="57"/>
      <c r="CR77" s="57"/>
      <c r="CS77" s="57"/>
    </row>
    <row r="78" spans="25:97" x14ac:dyDescent="0.2">
      <c r="Y78" s="55"/>
      <c r="Z78" s="59">
        <v>7</v>
      </c>
      <c r="AA78" s="59" t="str">
        <f>IF(VLOOKUP(Z78,'Identificación de Interesados'!$A$24:$I$33,2,0)&gt;0,VLOOKUP(Z78,'Identificación de Interesados'!$A$24:$I$33,2,0),"")</f>
        <v/>
      </c>
      <c r="AB78" s="60"/>
      <c r="AC78" s="60"/>
      <c r="AD78" s="60"/>
      <c r="AE78" s="60"/>
      <c r="AF78" s="60"/>
      <c r="AG78" s="60"/>
      <c r="AH78" s="60"/>
      <c r="AI78" s="60" t="str">
        <f>IF(VLOOKUP($Z78,'Identificación de Interesados'!$A$24:$I$33,7,0)&gt;0,VLOOKUP($Z78,'Identificación de Interesados'!$A$24:$I$33,7,0),"")</f>
        <v/>
      </c>
      <c r="AJ78" s="60"/>
      <c r="AK78" s="60"/>
      <c r="AL78" s="60"/>
      <c r="AM78" s="60"/>
      <c r="AN78" s="60"/>
      <c r="AO78" s="60"/>
      <c r="AP78" s="60"/>
      <c r="AQ78" s="60"/>
      <c r="AR78" s="60"/>
      <c r="AS78" s="60"/>
      <c r="AT78" s="60"/>
      <c r="AU78" s="60"/>
      <c r="AV78" s="60"/>
      <c r="AW78" s="60"/>
      <c r="AX78" s="60"/>
      <c r="AY78" s="60"/>
      <c r="AZ78" s="60"/>
      <c r="BA78" s="60"/>
      <c r="BB78" s="60"/>
      <c r="BC78" s="60"/>
      <c r="BD78" s="60"/>
      <c r="BE78" s="60"/>
      <c r="BF78" s="60"/>
      <c r="BG78" s="60"/>
      <c r="BH78" s="60"/>
      <c r="BI78" s="60"/>
      <c r="BJ78" s="60"/>
      <c r="BK78" s="60"/>
      <c r="BL78" s="60"/>
      <c r="BM78" s="60"/>
      <c r="BN78" s="60"/>
      <c r="BO78" s="60"/>
      <c r="BP78" s="60"/>
      <c r="BQ78" s="60"/>
      <c r="BR78" s="60"/>
      <c r="BS78" s="60"/>
      <c r="BT78" s="60"/>
      <c r="BU78" s="60"/>
      <c r="BV78" s="60"/>
      <c r="BW78" s="60"/>
      <c r="BX78" s="60"/>
      <c r="BY78" s="60"/>
      <c r="BZ78" s="60"/>
      <c r="CA78" s="59"/>
      <c r="CB78" s="57"/>
      <c r="CC78" s="57"/>
      <c r="CD78" s="57"/>
      <c r="CE78" s="57"/>
      <c r="CF78" s="57"/>
      <c r="CG78" s="57"/>
      <c r="CH78" s="57"/>
      <c r="CI78" s="57"/>
      <c r="CJ78" s="57"/>
      <c r="CK78" s="57"/>
      <c r="CL78" s="57"/>
      <c r="CM78" s="57"/>
      <c r="CN78" s="57"/>
      <c r="CO78" s="57"/>
      <c r="CP78" s="57"/>
      <c r="CQ78" s="57"/>
      <c r="CR78" s="57"/>
      <c r="CS78" s="57"/>
    </row>
    <row r="79" spans="25:97" x14ac:dyDescent="0.2">
      <c r="Y79" s="55"/>
      <c r="Z79" s="59">
        <v>8</v>
      </c>
      <c r="AA79" s="59" t="str">
        <f>IF(VLOOKUP(Z79,'Identificación de Interesados'!$A$24:$I$33,2,0)&gt;0,VLOOKUP(Z79,'Identificación de Interesados'!$A$24:$I$33,2,0),"")</f>
        <v/>
      </c>
      <c r="AB79" s="60"/>
      <c r="AC79" s="60"/>
      <c r="AD79" s="60"/>
      <c r="AE79" s="60"/>
      <c r="AF79" s="60"/>
      <c r="AG79" s="60"/>
      <c r="AH79" s="60"/>
      <c r="AI79" s="60"/>
      <c r="AJ79" s="60" t="str">
        <f>IF(VLOOKUP($Z79,'Identificación de Interesados'!$A$24:$I$33,7,0)&gt;0,VLOOKUP($Z79,'Identificación de Interesados'!$A$24:$I$33,7,0),"")</f>
        <v/>
      </c>
      <c r="AK79" s="60"/>
      <c r="AL79" s="60"/>
      <c r="AM79" s="60"/>
      <c r="AN79" s="60"/>
      <c r="AO79" s="60"/>
      <c r="AP79" s="60"/>
      <c r="AQ79" s="60"/>
      <c r="AR79" s="60"/>
      <c r="AS79" s="60"/>
      <c r="AT79" s="60"/>
      <c r="AU79" s="60"/>
      <c r="AV79" s="60"/>
      <c r="AW79" s="60"/>
      <c r="AX79" s="60"/>
      <c r="AY79" s="60"/>
      <c r="AZ79" s="60"/>
      <c r="BA79" s="60"/>
      <c r="BB79" s="60"/>
      <c r="BC79" s="60"/>
      <c r="BD79" s="60"/>
      <c r="BE79" s="60"/>
      <c r="BF79" s="60"/>
      <c r="BG79" s="60"/>
      <c r="BH79" s="60"/>
      <c r="BI79" s="60"/>
      <c r="BJ79" s="60"/>
      <c r="BK79" s="60"/>
      <c r="BL79" s="60"/>
      <c r="BM79" s="60"/>
      <c r="BN79" s="60"/>
      <c r="BO79" s="60"/>
      <c r="BP79" s="60"/>
      <c r="BQ79" s="60"/>
      <c r="BR79" s="60"/>
      <c r="BS79" s="60"/>
      <c r="BT79" s="60"/>
      <c r="BU79" s="60"/>
      <c r="BV79" s="60"/>
      <c r="BW79" s="60"/>
      <c r="BX79" s="60"/>
      <c r="BY79" s="60"/>
      <c r="BZ79" s="60"/>
      <c r="CA79" s="59"/>
      <c r="CB79" s="57"/>
      <c r="CC79" s="57"/>
      <c r="CD79" s="57"/>
      <c r="CE79" s="57"/>
      <c r="CF79" s="57"/>
      <c r="CG79" s="57"/>
      <c r="CH79" s="57"/>
      <c r="CI79" s="57"/>
      <c r="CJ79" s="57"/>
      <c r="CK79" s="57"/>
      <c r="CL79" s="57"/>
      <c r="CM79" s="57"/>
      <c r="CN79" s="57"/>
      <c r="CO79" s="57"/>
      <c r="CP79" s="57"/>
      <c r="CQ79" s="57"/>
      <c r="CR79" s="57"/>
      <c r="CS79" s="57"/>
    </row>
    <row r="80" spans="25:97" x14ac:dyDescent="0.2">
      <c r="Y80" s="55"/>
      <c r="Z80" s="59">
        <v>9</v>
      </c>
      <c r="AA80" s="59" t="str">
        <f>IF(VLOOKUP(Z80,'Identificación de Interesados'!$A$24:$I$33,2,0)&gt;0,VLOOKUP(Z80,'Identificación de Interesados'!$A$24:$I$33,2,0),"")</f>
        <v/>
      </c>
      <c r="AB80" s="60"/>
      <c r="AC80" s="60"/>
      <c r="AD80" s="60"/>
      <c r="AE80" s="60"/>
      <c r="AF80" s="60"/>
      <c r="AG80" s="60"/>
      <c r="AH80" s="60"/>
      <c r="AI80" s="60"/>
      <c r="AJ80" s="60"/>
      <c r="AK80" s="60" t="str">
        <f>IF(VLOOKUP($Z80,'Identificación de Interesados'!$A$24:$I$33,7,0)&gt;0,VLOOKUP($Z80,'Identificación de Interesados'!$A$24:$I$33,7,0),"")</f>
        <v/>
      </c>
      <c r="AL80" s="60"/>
      <c r="AM80" s="60"/>
      <c r="AN80" s="60"/>
      <c r="AO80" s="60"/>
      <c r="AP80" s="60"/>
      <c r="AQ80" s="60"/>
      <c r="AR80" s="60"/>
      <c r="AS80" s="60"/>
      <c r="AT80" s="60"/>
      <c r="AU80" s="60"/>
      <c r="AV80" s="60"/>
      <c r="AW80" s="60"/>
      <c r="AX80" s="60"/>
      <c r="AY80" s="60"/>
      <c r="AZ80" s="60"/>
      <c r="BA80" s="60"/>
      <c r="BB80" s="60"/>
      <c r="BC80" s="60"/>
      <c r="BD80" s="60"/>
      <c r="BE80" s="60"/>
      <c r="BF80" s="60"/>
      <c r="BG80" s="60"/>
      <c r="BH80" s="60"/>
      <c r="BI80" s="60"/>
      <c r="BJ80" s="60"/>
      <c r="BK80" s="60"/>
      <c r="BL80" s="60"/>
      <c r="BM80" s="60"/>
      <c r="BN80" s="60"/>
      <c r="BO80" s="60"/>
      <c r="BP80" s="60"/>
      <c r="BQ80" s="60"/>
      <c r="BR80" s="60"/>
      <c r="BS80" s="60"/>
      <c r="BT80" s="60"/>
      <c r="BU80" s="60"/>
      <c r="BV80" s="60"/>
      <c r="BW80" s="60"/>
      <c r="BX80" s="60"/>
      <c r="BY80" s="60"/>
      <c r="BZ80" s="60"/>
      <c r="CA80" s="59"/>
      <c r="CB80" s="57"/>
      <c r="CC80" s="57"/>
      <c r="CD80" s="57"/>
      <c r="CE80" s="57"/>
      <c r="CF80" s="57"/>
      <c r="CG80" s="57"/>
      <c r="CH80" s="57"/>
      <c r="CI80" s="57"/>
      <c r="CJ80" s="57"/>
      <c r="CK80" s="57"/>
      <c r="CL80" s="57"/>
      <c r="CM80" s="57"/>
      <c r="CN80" s="57"/>
      <c r="CO80" s="57"/>
      <c r="CP80" s="57"/>
      <c r="CQ80" s="57"/>
      <c r="CR80" s="57"/>
      <c r="CS80" s="57"/>
    </row>
    <row r="81" spans="25:97" x14ac:dyDescent="0.2">
      <c r="Y81" s="55"/>
      <c r="Z81" s="59">
        <v>10</v>
      </c>
      <c r="AA81" s="59" t="str">
        <f>IF(VLOOKUP(Z81,'Identificación de Interesados'!$A$24:$I$33,2,0)&gt;0,VLOOKUP(Z81,'Identificación de Interesados'!$A$24:$I$33,2,0),"")</f>
        <v/>
      </c>
      <c r="AB81" s="60"/>
      <c r="AC81" s="60"/>
      <c r="AD81" s="60"/>
      <c r="AE81" s="60"/>
      <c r="AF81" s="60"/>
      <c r="AG81" s="60"/>
      <c r="AH81" s="60"/>
      <c r="AI81" s="60"/>
      <c r="AJ81" s="60"/>
      <c r="AK81" s="60"/>
      <c r="AL81" s="60" t="str">
        <f>IF(VLOOKUP($Z81,'Identificación de Interesados'!$A$24:$I$33,7,0)&gt;0,VLOOKUP($Z81,'Identificación de Interesados'!$A$24:$I$33,7,0),"")</f>
        <v/>
      </c>
      <c r="AM81" s="60"/>
      <c r="AN81" s="60"/>
      <c r="AO81" s="60"/>
      <c r="AP81" s="60"/>
      <c r="AQ81" s="60"/>
      <c r="AR81" s="60"/>
      <c r="AS81" s="60"/>
      <c r="AT81" s="60"/>
      <c r="AU81" s="60"/>
      <c r="AV81" s="60"/>
      <c r="AW81" s="60"/>
      <c r="AX81" s="60"/>
      <c r="AY81" s="60"/>
      <c r="AZ81" s="60"/>
      <c r="BA81" s="60"/>
      <c r="BB81" s="60"/>
      <c r="BC81" s="60"/>
      <c r="BD81" s="60"/>
      <c r="BE81" s="60"/>
      <c r="BF81" s="60"/>
      <c r="BG81" s="60"/>
      <c r="BH81" s="60"/>
      <c r="BI81" s="60"/>
      <c r="BJ81" s="60"/>
      <c r="BK81" s="60"/>
      <c r="BL81" s="60"/>
      <c r="BM81" s="60"/>
      <c r="BN81" s="60"/>
      <c r="BO81" s="60"/>
      <c r="BP81" s="60"/>
      <c r="BQ81" s="60"/>
      <c r="BR81" s="60"/>
      <c r="BS81" s="60"/>
      <c r="BT81" s="60"/>
      <c r="BU81" s="60"/>
      <c r="BV81" s="60"/>
      <c r="BW81" s="60"/>
      <c r="BX81" s="60"/>
      <c r="BY81" s="60"/>
      <c r="BZ81" s="60"/>
      <c r="CA81" s="59"/>
      <c r="CB81" s="57"/>
      <c r="CC81" s="57"/>
      <c r="CD81" s="57"/>
      <c r="CE81" s="57"/>
      <c r="CF81" s="57"/>
      <c r="CG81" s="57"/>
      <c r="CH81" s="57"/>
      <c r="CI81" s="57"/>
      <c r="CJ81" s="57"/>
      <c r="CK81" s="57"/>
      <c r="CL81" s="57"/>
      <c r="CM81" s="57"/>
      <c r="CN81" s="57"/>
      <c r="CO81" s="57"/>
      <c r="CP81" s="57"/>
      <c r="CQ81" s="57"/>
      <c r="CR81" s="57"/>
      <c r="CS81" s="57"/>
    </row>
    <row r="82" spans="25:97" x14ac:dyDescent="0.2">
      <c r="Y82" s="55"/>
      <c r="Z82" s="59">
        <v>11</v>
      </c>
      <c r="AA82" s="59" t="e">
        <f>IF(VLOOKUP(Z82,'Identificación de Interesados'!$A$24:$I$33,2,0)&gt;0,VLOOKUP(Z82,'Identificación de Interesados'!$A$24:$I$33,2,0),"")</f>
        <v>#N/A</v>
      </c>
      <c r="AB82" s="60"/>
      <c r="AC82" s="60"/>
      <c r="AD82" s="60"/>
      <c r="AE82" s="60"/>
      <c r="AF82" s="60"/>
      <c r="AG82" s="60"/>
      <c r="AH82" s="60"/>
      <c r="AI82" s="60"/>
      <c r="AJ82" s="60"/>
      <c r="AK82" s="60"/>
      <c r="AL82" s="60"/>
      <c r="AM82" s="60" t="e">
        <f>IF(VLOOKUP($Z82,'Identificación de Interesados'!$A$24:$I$33,7,0)&gt;0,VLOOKUP($Z82,'Identificación de Interesados'!$A$24:$I$33,7,0),"")</f>
        <v>#N/A</v>
      </c>
      <c r="AN82" s="60"/>
      <c r="AO82" s="60"/>
      <c r="AP82" s="60"/>
      <c r="AQ82" s="60"/>
      <c r="AR82" s="60"/>
      <c r="AS82" s="60"/>
      <c r="AT82" s="60"/>
      <c r="AU82" s="60"/>
      <c r="AV82" s="60"/>
      <c r="AW82" s="60"/>
      <c r="AX82" s="60"/>
      <c r="AY82" s="60"/>
      <c r="AZ82" s="60"/>
      <c r="BA82" s="60"/>
      <c r="BB82" s="60"/>
      <c r="BC82" s="60"/>
      <c r="BD82" s="60"/>
      <c r="BE82" s="60"/>
      <c r="BF82" s="60"/>
      <c r="BG82" s="60"/>
      <c r="BH82" s="60"/>
      <c r="BI82" s="60"/>
      <c r="BJ82" s="60"/>
      <c r="BK82" s="60"/>
      <c r="BL82" s="60"/>
      <c r="BM82" s="60"/>
      <c r="BN82" s="60"/>
      <c r="BO82" s="60"/>
      <c r="BP82" s="60"/>
      <c r="BQ82" s="60"/>
      <c r="BR82" s="60"/>
      <c r="BS82" s="60"/>
      <c r="BT82" s="60"/>
      <c r="BU82" s="60"/>
      <c r="BV82" s="60"/>
      <c r="BW82" s="60"/>
      <c r="BX82" s="60"/>
      <c r="BY82" s="60"/>
      <c r="BZ82" s="60"/>
      <c r="CA82" s="59"/>
      <c r="CB82" s="57"/>
      <c r="CC82" s="57"/>
      <c r="CD82" s="57"/>
      <c r="CE82" s="57"/>
      <c r="CF82" s="57"/>
      <c r="CG82" s="57"/>
      <c r="CH82" s="57"/>
      <c r="CI82" s="57"/>
      <c r="CJ82" s="57"/>
      <c r="CK82" s="57"/>
      <c r="CL82" s="57"/>
      <c r="CM82" s="57"/>
      <c r="CN82" s="57"/>
      <c r="CO82" s="57"/>
      <c r="CP82" s="57"/>
      <c r="CQ82" s="57"/>
      <c r="CR82" s="57"/>
      <c r="CS82" s="57"/>
    </row>
    <row r="83" spans="25:97" x14ac:dyDescent="0.2">
      <c r="Y83" s="55"/>
      <c r="Z83" s="59">
        <v>12</v>
      </c>
      <c r="AA83" s="59" t="e">
        <f>IF(VLOOKUP(Z83,'Identificación de Interesados'!$A$24:$I$33,2,0)&gt;0,VLOOKUP(Z83,'Identificación de Interesados'!$A$24:$I$33,2,0),"")</f>
        <v>#N/A</v>
      </c>
      <c r="AB83" s="60"/>
      <c r="AC83" s="60"/>
      <c r="AD83" s="60"/>
      <c r="AE83" s="60"/>
      <c r="AF83" s="60"/>
      <c r="AG83" s="60"/>
      <c r="AH83" s="60"/>
      <c r="AI83" s="60"/>
      <c r="AJ83" s="60"/>
      <c r="AK83" s="60"/>
      <c r="AL83" s="60"/>
      <c r="AM83" s="60"/>
      <c r="AN83" s="60" t="e">
        <f>IF(VLOOKUP($Z83,'Identificación de Interesados'!$A$24:$I$33,7,0)&gt;0,VLOOKUP($Z83,'Identificación de Interesados'!$A$24:$I$33,7,0),"")</f>
        <v>#N/A</v>
      </c>
      <c r="AO83" s="60"/>
      <c r="AP83" s="60"/>
      <c r="AQ83" s="60"/>
      <c r="AR83" s="60"/>
      <c r="AS83" s="60"/>
      <c r="AT83" s="60"/>
      <c r="AU83" s="60"/>
      <c r="AV83" s="60"/>
      <c r="AW83" s="60"/>
      <c r="AX83" s="60"/>
      <c r="AY83" s="60"/>
      <c r="AZ83" s="60"/>
      <c r="BA83" s="60"/>
      <c r="BB83" s="60"/>
      <c r="BC83" s="60"/>
      <c r="BD83" s="60"/>
      <c r="BE83" s="60"/>
      <c r="BF83" s="60"/>
      <c r="BG83" s="60"/>
      <c r="BH83" s="60"/>
      <c r="BI83" s="60"/>
      <c r="BJ83" s="60"/>
      <c r="BK83" s="60"/>
      <c r="BL83" s="60"/>
      <c r="BM83" s="60"/>
      <c r="BN83" s="60"/>
      <c r="BO83" s="60"/>
      <c r="BP83" s="60"/>
      <c r="BQ83" s="60"/>
      <c r="BR83" s="60"/>
      <c r="BS83" s="60"/>
      <c r="BT83" s="60"/>
      <c r="BU83" s="60"/>
      <c r="BV83" s="60"/>
      <c r="BW83" s="60"/>
      <c r="BX83" s="60"/>
      <c r="BY83" s="60"/>
      <c r="BZ83" s="60"/>
      <c r="CA83" s="59"/>
      <c r="CB83" s="57"/>
      <c r="CC83" s="57"/>
      <c r="CD83" s="57"/>
      <c r="CE83" s="57"/>
      <c r="CF83" s="57"/>
      <c r="CG83" s="57"/>
      <c r="CH83" s="57"/>
      <c r="CI83" s="57"/>
      <c r="CJ83" s="57"/>
      <c r="CK83" s="57"/>
      <c r="CL83" s="57"/>
      <c r="CM83" s="57"/>
      <c r="CN83" s="57"/>
      <c r="CO83" s="57"/>
      <c r="CP83" s="57"/>
      <c r="CQ83" s="57"/>
      <c r="CR83" s="57"/>
      <c r="CS83" s="57"/>
    </row>
    <row r="84" spans="25:97" x14ac:dyDescent="0.2">
      <c r="Y84" s="55"/>
      <c r="Z84" s="59">
        <v>13</v>
      </c>
      <c r="AA84" s="59" t="e">
        <f>IF(VLOOKUP(Z84,'Identificación de Interesados'!$A$24:$I$33,2,0)&gt;0,VLOOKUP(Z84,'Identificación de Interesados'!$A$24:$I$33,2,0),"")</f>
        <v>#N/A</v>
      </c>
      <c r="AB84" s="60"/>
      <c r="AC84" s="60"/>
      <c r="AD84" s="60"/>
      <c r="AE84" s="60"/>
      <c r="AF84" s="60"/>
      <c r="AG84" s="60"/>
      <c r="AH84" s="60"/>
      <c r="AI84" s="60"/>
      <c r="AJ84" s="60"/>
      <c r="AK84" s="60"/>
      <c r="AL84" s="60"/>
      <c r="AM84" s="60"/>
      <c r="AN84" s="60"/>
      <c r="AO84" s="60" t="e">
        <f>IF(VLOOKUP($Z84,'Identificación de Interesados'!$A$24:$I$33,7,0)&gt;0,VLOOKUP($Z84,'Identificación de Interesados'!$A$24:$I$33,7,0),"")</f>
        <v>#N/A</v>
      </c>
      <c r="AP84" s="60"/>
      <c r="AQ84" s="60"/>
      <c r="AR84" s="60"/>
      <c r="AS84" s="60"/>
      <c r="AT84" s="60"/>
      <c r="AU84" s="60"/>
      <c r="AV84" s="60"/>
      <c r="AW84" s="60"/>
      <c r="AX84" s="60"/>
      <c r="AY84" s="60"/>
      <c r="AZ84" s="60"/>
      <c r="BA84" s="60"/>
      <c r="BB84" s="60"/>
      <c r="BC84" s="60"/>
      <c r="BD84" s="60"/>
      <c r="BE84" s="60"/>
      <c r="BF84" s="60"/>
      <c r="BG84" s="60"/>
      <c r="BH84" s="60"/>
      <c r="BI84" s="60"/>
      <c r="BJ84" s="60"/>
      <c r="BK84" s="60"/>
      <c r="BL84" s="60"/>
      <c r="BM84" s="60"/>
      <c r="BN84" s="60"/>
      <c r="BO84" s="60"/>
      <c r="BP84" s="60"/>
      <c r="BQ84" s="60"/>
      <c r="BR84" s="60"/>
      <c r="BS84" s="60"/>
      <c r="BT84" s="60"/>
      <c r="BU84" s="60"/>
      <c r="BV84" s="60"/>
      <c r="BW84" s="60"/>
      <c r="BX84" s="60"/>
      <c r="BY84" s="60"/>
      <c r="BZ84" s="60"/>
      <c r="CA84" s="59"/>
      <c r="CB84" s="57"/>
      <c r="CC84" s="57"/>
      <c r="CD84" s="57"/>
      <c r="CE84" s="57"/>
      <c r="CF84" s="57"/>
      <c r="CG84" s="57"/>
      <c r="CH84" s="57"/>
      <c r="CI84" s="57"/>
      <c r="CJ84" s="57"/>
      <c r="CK84" s="57"/>
      <c r="CL84" s="57"/>
      <c r="CM84" s="57"/>
      <c r="CN84" s="57"/>
      <c r="CO84" s="57"/>
      <c r="CP84" s="57"/>
      <c r="CQ84" s="57"/>
      <c r="CR84" s="57"/>
      <c r="CS84" s="57"/>
    </row>
    <row r="85" spans="25:97" x14ac:dyDescent="0.2">
      <c r="Y85" s="55"/>
      <c r="Z85" s="59">
        <v>14</v>
      </c>
      <c r="AA85" s="59" t="e">
        <f>IF(VLOOKUP(Z85,'Identificación de Interesados'!$A$24:$I$33,2,0)&gt;0,VLOOKUP(Z85,'Identificación de Interesados'!$A$24:$I$33,2,0),"")</f>
        <v>#N/A</v>
      </c>
      <c r="AB85" s="60"/>
      <c r="AC85" s="60"/>
      <c r="AD85" s="60"/>
      <c r="AE85" s="60"/>
      <c r="AF85" s="60"/>
      <c r="AG85" s="60"/>
      <c r="AH85" s="60"/>
      <c r="AI85" s="60"/>
      <c r="AJ85" s="60"/>
      <c r="AK85" s="60"/>
      <c r="AL85" s="60"/>
      <c r="AM85" s="60"/>
      <c r="AN85" s="60"/>
      <c r="AO85" s="60"/>
      <c r="AP85" s="60" t="e">
        <f>IF(VLOOKUP($Z85,'Identificación de Interesados'!$A$24:$I$33,7,0)&gt;0,VLOOKUP($Z85,'Identificación de Interesados'!$A$24:$I$33,7,0),"")</f>
        <v>#N/A</v>
      </c>
      <c r="AQ85" s="60"/>
      <c r="AR85" s="60"/>
      <c r="AS85" s="60"/>
      <c r="AT85" s="60"/>
      <c r="AU85" s="60"/>
      <c r="AV85" s="60"/>
      <c r="AW85" s="60"/>
      <c r="AX85" s="60"/>
      <c r="AY85" s="60"/>
      <c r="AZ85" s="60"/>
      <c r="BA85" s="60"/>
      <c r="BB85" s="60"/>
      <c r="BC85" s="60"/>
      <c r="BD85" s="60"/>
      <c r="BE85" s="60"/>
      <c r="BF85" s="60"/>
      <c r="BG85" s="60"/>
      <c r="BH85" s="60"/>
      <c r="BI85" s="60"/>
      <c r="BJ85" s="60"/>
      <c r="BK85" s="60"/>
      <c r="BL85" s="60"/>
      <c r="BM85" s="60"/>
      <c r="BN85" s="60"/>
      <c r="BO85" s="60"/>
      <c r="BP85" s="60"/>
      <c r="BQ85" s="60"/>
      <c r="BR85" s="60"/>
      <c r="BS85" s="60"/>
      <c r="BT85" s="60"/>
      <c r="BU85" s="60"/>
      <c r="BV85" s="60"/>
      <c r="BW85" s="60"/>
      <c r="BX85" s="60"/>
      <c r="BY85" s="60"/>
      <c r="BZ85" s="60"/>
      <c r="CA85" s="59"/>
      <c r="CB85" s="57"/>
      <c r="CC85" s="57"/>
      <c r="CD85" s="57"/>
      <c r="CE85" s="57"/>
      <c r="CF85" s="57"/>
      <c r="CG85" s="57"/>
      <c r="CH85" s="57"/>
      <c r="CI85" s="57"/>
      <c r="CJ85" s="57"/>
      <c r="CK85" s="57"/>
      <c r="CL85" s="57"/>
      <c r="CM85" s="57"/>
      <c r="CN85" s="57"/>
      <c r="CO85" s="57"/>
      <c r="CP85" s="57"/>
      <c r="CQ85" s="57"/>
      <c r="CR85" s="57"/>
      <c r="CS85" s="57"/>
    </row>
    <row r="86" spans="25:97" x14ac:dyDescent="0.2">
      <c r="Y86" s="55"/>
      <c r="Z86" s="59">
        <v>15</v>
      </c>
      <c r="AA86" s="59" t="e">
        <f>IF(VLOOKUP(Z86,'Identificación de Interesados'!$A$24:$I$33,2,0)&gt;0,VLOOKUP(Z86,'Identificación de Interesados'!$A$24:$I$33,2,0),"")</f>
        <v>#N/A</v>
      </c>
      <c r="AB86" s="60"/>
      <c r="AC86" s="60"/>
      <c r="AD86" s="60"/>
      <c r="AE86" s="60"/>
      <c r="AF86" s="60"/>
      <c r="AG86" s="60"/>
      <c r="AH86" s="60"/>
      <c r="AI86" s="60"/>
      <c r="AJ86" s="60"/>
      <c r="AK86" s="60"/>
      <c r="AL86" s="60"/>
      <c r="AM86" s="60"/>
      <c r="AN86" s="60"/>
      <c r="AO86" s="60"/>
      <c r="AP86" s="60"/>
      <c r="AQ86" s="60" t="e">
        <f>IF(VLOOKUP($Z86,'Identificación de Interesados'!$A$24:$I$33,7,0)&gt;0,VLOOKUP($Z86,'Identificación de Interesados'!$A$24:$I$33,7,0),"")</f>
        <v>#N/A</v>
      </c>
      <c r="AR86" s="60"/>
      <c r="AS86" s="60"/>
      <c r="AT86" s="60"/>
      <c r="AU86" s="60"/>
      <c r="AV86" s="60"/>
      <c r="AW86" s="60"/>
      <c r="AX86" s="60"/>
      <c r="AY86" s="60"/>
      <c r="AZ86" s="60"/>
      <c r="BA86" s="60"/>
      <c r="BB86" s="60"/>
      <c r="BC86" s="60"/>
      <c r="BD86" s="60"/>
      <c r="BE86" s="60"/>
      <c r="BF86" s="60"/>
      <c r="BG86" s="60"/>
      <c r="BH86" s="60"/>
      <c r="BI86" s="60"/>
      <c r="BJ86" s="60"/>
      <c r="BK86" s="60"/>
      <c r="BL86" s="60"/>
      <c r="BM86" s="60"/>
      <c r="BN86" s="60"/>
      <c r="BO86" s="60"/>
      <c r="BP86" s="60"/>
      <c r="BQ86" s="60"/>
      <c r="BR86" s="60"/>
      <c r="BS86" s="60"/>
      <c r="BT86" s="60"/>
      <c r="BU86" s="60"/>
      <c r="BV86" s="60"/>
      <c r="BW86" s="60"/>
      <c r="BX86" s="60"/>
      <c r="BY86" s="60"/>
      <c r="BZ86" s="60"/>
      <c r="CA86" s="59"/>
      <c r="CB86" s="57"/>
      <c r="CC86" s="57"/>
      <c r="CD86" s="57"/>
      <c r="CE86" s="57"/>
      <c r="CF86" s="57"/>
      <c r="CG86" s="57"/>
      <c r="CH86" s="57"/>
      <c r="CI86" s="57"/>
      <c r="CJ86" s="57"/>
      <c r="CK86" s="57"/>
      <c r="CL86" s="57"/>
      <c r="CM86" s="57"/>
      <c r="CN86" s="57"/>
      <c r="CO86" s="57"/>
      <c r="CP86" s="57"/>
      <c r="CQ86" s="57"/>
      <c r="CR86" s="57"/>
      <c r="CS86" s="57"/>
    </row>
    <row r="87" spans="25:97" x14ac:dyDescent="0.2">
      <c r="Y87" s="55"/>
      <c r="Z87" s="59">
        <v>16</v>
      </c>
      <c r="AA87" s="59" t="e">
        <f>IF(VLOOKUP(Z87,'Identificación de Interesados'!$A$24:$I$33,2,0)&gt;0,VLOOKUP(Z87,'Identificación de Interesados'!$A$24:$I$33,2,0),"")</f>
        <v>#N/A</v>
      </c>
      <c r="AB87" s="60"/>
      <c r="AC87" s="60"/>
      <c r="AD87" s="60"/>
      <c r="AE87" s="60"/>
      <c r="AF87" s="60"/>
      <c r="AG87" s="60"/>
      <c r="AH87" s="60"/>
      <c r="AI87" s="60"/>
      <c r="AJ87" s="60"/>
      <c r="AK87" s="60"/>
      <c r="AL87" s="60"/>
      <c r="AM87" s="60"/>
      <c r="AN87" s="60"/>
      <c r="AO87" s="60"/>
      <c r="AP87" s="60"/>
      <c r="AQ87" s="60"/>
      <c r="AR87" s="60" t="e">
        <f>IF(VLOOKUP($Z87,'Identificación de Interesados'!$A$24:$I$33,7,0)&gt;0,VLOOKUP($Z87,'Identificación de Interesados'!$A$24:$I$33,7,0),"")</f>
        <v>#N/A</v>
      </c>
      <c r="AS87" s="60"/>
      <c r="AT87" s="60"/>
      <c r="AU87" s="60"/>
      <c r="AV87" s="60"/>
      <c r="AW87" s="60"/>
      <c r="AX87" s="60"/>
      <c r="AY87" s="60"/>
      <c r="AZ87" s="60"/>
      <c r="BA87" s="60"/>
      <c r="BB87" s="60"/>
      <c r="BC87" s="60"/>
      <c r="BD87" s="60"/>
      <c r="BE87" s="60"/>
      <c r="BF87" s="60"/>
      <c r="BG87" s="60"/>
      <c r="BH87" s="60"/>
      <c r="BI87" s="60"/>
      <c r="BJ87" s="60"/>
      <c r="BK87" s="60"/>
      <c r="BL87" s="60"/>
      <c r="BM87" s="60"/>
      <c r="BN87" s="60"/>
      <c r="BO87" s="60"/>
      <c r="BP87" s="60"/>
      <c r="BQ87" s="60"/>
      <c r="BR87" s="60"/>
      <c r="BS87" s="60"/>
      <c r="BT87" s="60"/>
      <c r="BU87" s="60"/>
      <c r="BV87" s="60"/>
      <c r="BW87" s="60"/>
      <c r="BX87" s="60"/>
      <c r="BY87" s="60"/>
      <c r="BZ87" s="60"/>
      <c r="CA87" s="59"/>
      <c r="CB87" s="57"/>
      <c r="CC87" s="57"/>
      <c r="CD87" s="57"/>
      <c r="CE87" s="57"/>
      <c r="CF87" s="57"/>
      <c r="CG87" s="57"/>
      <c r="CH87" s="57"/>
      <c r="CI87" s="57"/>
      <c r="CJ87" s="57"/>
      <c r="CK87" s="57"/>
      <c r="CL87" s="57"/>
      <c r="CM87" s="57"/>
      <c r="CN87" s="57"/>
      <c r="CO87" s="57"/>
      <c r="CP87" s="57"/>
      <c r="CQ87" s="57"/>
      <c r="CR87" s="57"/>
      <c r="CS87" s="57"/>
    </row>
    <row r="88" spans="25:97" x14ac:dyDescent="0.2">
      <c r="Y88" s="55"/>
      <c r="Z88" s="59">
        <v>17</v>
      </c>
      <c r="AA88" s="59" t="e">
        <f>IF(VLOOKUP(Z88,'Identificación de Interesados'!$A$24:$I$33,2,0)&gt;0,VLOOKUP(Z88,'Identificación de Interesados'!$A$24:$I$33,2,0),"")</f>
        <v>#N/A</v>
      </c>
      <c r="AB88" s="60"/>
      <c r="AC88" s="60"/>
      <c r="AD88" s="60"/>
      <c r="AE88" s="60"/>
      <c r="AF88" s="60"/>
      <c r="AG88" s="60"/>
      <c r="AH88" s="60"/>
      <c r="AI88" s="60"/>
      <c r="AJ88" s="60"/>
      <c r="AK88" s="60"/>
      <c r="AL88" s="60"/>
      <c r="AM88" s="60"/>
      <c r="AN88" s="60"/>
      <c r="AO88" s="60"/>
      <c r="AP88" s="60"/>
      <c r="AQ88" s="60"/>
      <c r="AR88" s="60"/>
      <c r="AS88" s="60" t="e">
        <f>IF(VLOOKUP($Z88,'Identificación de Interesados'!$A$24:$I$33,7,0)&gt;0,VLOOKUP($Z88,'Identificación de Interesados'!$A$24:$I$33,7,0),"")</f>
        <v>#N/A</v>
      </c>
      <c r="AT88" s="60"/>
      <c r="AU88" s="60"/>
      <c r="AV88" s="60"/>
      <c r="AW88" s="60"/>
      <c r="AX88" s="60"/>
      <c r="AY88" s="60"/>
      <c r="AZ88" s="60"/>
      <c r="BA88" s="60"/>
      <c r="BB88" s="60"/>
      <c r="BC88" s="60"/>
      <c r="BD88" s="60"/>
      <c r="BE88" s="60"/>
      <c r="BF88" s="60"/>
      <c r="BG88" s="60"/>
      <c r="BH88" s="60"/>
      <c r="BI88" s="60"/>
      <c r="BJ88" s="60"/>
      <c r="BK88" s="60"/>
      <c r="BL88" s="60"/>
      <c r="BM88" s="60"/>
      <c r="BN88" s="60"/>
      <c r="BO88" s="60"/>
      <c r="BP88" s="60"/>
      <c r="BQ88" s="60"/>
      <c r="BR88" s="60"/>
      <c r="BS88" s="60"/>
      <c r="BT88" s="60"/>
      <c r="BU88" s="60"/>
      <c r="BV88" s="60"/>
      <c r="BW88" s="60"/>
      <c r="BX88" s="60"/>
      <c r="BY88" s="60"/>
      <c r="BZ88" s="60"/>
      <c r="CA88" s="59"/>
      <c r="CB88" s="57"/>
      <c r="CC88" s="57"/>
      <c r="CD88" s="57"/>
      <c r="CE88" s="57"/>
      <c r="CF88" s="57"/>
      <c r="CG88" s="57"/>
      <c r="CH88" s="57"/>
      <c r="CI88" s="57"/>
      <c r="CJ88" s="57"/>
      <c r="CK88" s="57"/>
      <c r="CL88" s="57"/>
      <c r="CM88" s="57"/>
      <c r="CN88" s="57"/>
      <c r="CO88" s="57"/>
      <c r="CP88" s="57"/>
      <c r="CQ88" s="57"/>
      <c r="CR88" s="57"/>
      <c r="CS88" s="57"/>
    </row>
    <row r="89" spans="25:97" x14ac:dyDescent="0.2">
      <c r="Y89" s="55"/>
      <c r="Z89" s="59">
        <v>18</v>
      </c>
      <c r="AA89" s="59" t="e">
        <f>IF(VLOOKUP(Z89,'Identificación de Interesados'!$A$24:$I$33,2,0)&gt;0,VLOOKUP(Z89,'Identificación de Interesados'!$A$24:$I$33,2,0),"")</f>
        <v>#N/A</v>
      </c>
      <c r="AB89" s="60"/>
      <c r="AC89" s="60"/>
      <c r="AD89" s="60"/>
      <c r="AE89" s="60"/>
      <c r="AF89" s="60"/>
      <c r="AG89" s="60"/>
      <c r="AH89" s="60"/>
      <c r="AI89" s="60"/>
      <c r="AJ89" s="60"/>
      <c r="AK89" s="60"/>
      <c r="AL89" s="60"/>
      <c r="AM89" s="60"/>
      <c r="AN89" s="60"/>
      <c r="AO89" s="60"/>
      <c r="AP89" s="60"/>
      <c r="AQ89" s="60"/>
      <c r="AR89" s="60"/>
      <c r="AS89" s="60"/>
      <c r="AT89" s="60" t="e">
        <f>IF(VLOOKUP($Z89,'Identificación de Interesados'!$A$24:$I$33,7,0)&gt;0,VLOOKUP($Z89,'Identificación de Interesados'!$A$24:$I$33,7,0),"")</f>
        <v>#N/A</v>
      </c>
      <c r="AU89" s="60"/>
      <c r="AV89" s="60"/>
      <c r="AW89" s="60"/>
      <c r="AX89" s="60"/>
      <c r="AY89" s="60"/>
      <c r="AZ89" s="60"/>
      <c r="BA89" s="60"/>
      <c r="BB89" s="60"/>
      <c r="BC89" s="60"/>
      <c r="BD89" s="60"/>
      <c r="BE89" s="60"/>
      <c r="BF89" s="60"/>
      <c r="BG89" s="60"/>
      <c r="BH89" s="60"/>
      <c r="BI89" s="60"/>
      <c r="BJ89" s="60"/>
      <c r="BK89" s="60"/>
      <c r="BL89" s="60"/>
      <c r="BM89" s="60"/>
      <c r="BN89" s="60"/>
      <c r="BO89" s="60"/>
      <c r="BP89" s="60"/>
      <c r="BQ89" s="60"/>
      <c r="BR89" s="60"/>
      <c r="BS89" s="60"/>
      <c r="BT89" s="60"/>
      <c r="BU89" s="60"/>
      <c r="BV89" s="60"/>
      <c r="BW89" s="60"/>
      <c r="BX89" s="60"/>
      <c r="BY89" s="60"/>
      <c r="BZ89" s="60"/>
      <c r="CA89" s="59"/>
      <c r="CB89" s="57"/>
      <c r="CC89" s="57"/>
      <c r="CD89" s="57"/>
      <c r="CE89" s="57"/>
      <c r="CF89" s="57"/>
      <c r="CG89" s="57"/>
      <c r="CH89" s="57"/>
      <c r="CI89" s="57"/>
      <c r="CJ89" s="57"/>
      <c r="CK89" s="57"/>
      <c r="CL89" s="57"/>
      <c r="CM89" s="57"/>
      <c r="CN89" s="57"/>
      <c r="CO89" s="57"/>
      <c r="CP89" s="57"/>
      <c r="CQ89" s="57"/>
      <c r="CR89" s="57"/>
      <c r="CS89" s="57"/>
    </row>
    <row r="90" spans="25:97" x14ac:dyDescent="0.2">
      <c r="Y90" s="55"/>
      <c r="Z90" s="59">
        <v>19</v>
      </c>
      <c r="AA90" s="59" t="e">
        <f>IF(VLOOKUP(Z90,'Identificación de Interesados'!$A$24:$I$33,2,0)&gt;0,VLOOKUP(Z90,'Identificación de Interesados'!$A$24:$I$33,2,0),"")</f>
        <v>#N/A</v>
      </c>
      <c r="AB90" s="60"/>
      <c r="AC90" s="60"/>
      <c r="AD90" s="60"/>
      <c r="AE90" s="60"/>
      <c r="AF90" s="60"/>
      <c r="AG90" s="60"/>
      <c r="AH90" s="60"/>
      <c r="AI90" s="60"/>
      <c r="AJ90" s="60"/>
      <c r="AK90" s="60"/>
      <c r="AL90" s="60"/>
      <c r="AM90" s="60"/>
      <c r="AN90" s="60"/>
      <c r="AO90" s="60"/>
      <c r="AP90" s="60"/>
      <c r="AQ90" s="60"/>
      <c r="AR90" s="60"/>
      <c r="AS90" s="60"/>
      <c r="AT90" s="60"/>
      <c r="AU90" s="60" t="e">
        <f>IF(VLOOKUP($Z90,'Identificación de Interesados'!$A$24:$I$33,7,0)&gt;0,VLOOKUP($Z90,'Identificación de Interesados'!$A$24:$I$33,7,0),"")</f>
        <v>#N/A</v>
      </c>
      <c r="AV90" s="60"/>
      <c r="AW90" s="60"/>
      <c r="AX90" s="60"/>
      <c r="AY90" s="60"/>
      <c r="AZ90" s="60"/>
      <c r="BA90" s="60"/>
      <c r="BB90" s="60"/>
      <c r="BC90" s="60"/>
      <c r="BD90" s="60"/>
      <c r="BE90" s="60"/>
      <c r="BF90" s="60"/>
      <c r="BG90" s="60"/>
      <c r="BH90" s="60"/>
      <c r="BI90" s="60"/>
      <c r="BJ90" s="60"/>
      <c r="BK90" s="60"/>
      <c r="BL90" s="60"/>
      <c r="BM90" s="60"/>
      <c r="BN90" s="60"/>
      <c r="BO90" s="60"/>
      <c r="BP90" s="60"/>
      <c r="BQ90" s="60"/>
      <c r="BR90" s="60"/>
      <c r="BS90" s="60"/>
      <c r="BT90" s="60"/>
      <c r="BU90" s="60"/>
      <c r="BV90" s="60"/>
      <c r="BW90" s="60"/>
      <c r="BX90" s="60"/>
      <c r="BY90" s="60"/>
      <c r="BZ90" s="60"/>
      <c r="CA90" s="59"/>
      <c r="CB90" s="57"/>
      <c r="CC90" s="57"/>
      <c r="CD90" s="57"/>
      <c r="CE90" s="57"/>
      <c r="CF90" s="57"/>
      <c r="CG90" s="57"/>
      <c r="CH90" s="57"/>
      <c r="CI90" s="57"/>
      <c r="CJ90" s="57"/>
      <c r="CK90" s="57"/>
      <c r="CL90" s="57"/>
      <c r="CM90" s="57"/>
      <c r="CN90" s="57"/>
      <c r="CO90" s="57"/>
      <c r="CP90" s="57"/>
      <c r="CQ90" s="57"/>
      <c r="CR90" s="57"/>
      <c r="CS90" s="57"/>
    </row>
    <row r="91" spans="25:97" x14ac:dyDescent="0.2">
      <c r="Y91" s="55"/>
      <c r="Z91" s="59">
        <v>20</v>
      </c>
      <c r="AA91" s="59" t="e">
        <f>IF(VLOOKUP(Z91,'Identificación de Interesados'!$A$24:$I$33,2,0)&gt;0,VLOOKUP(Z91,'Identificación de Interesados'!$A$24:$I$33,2,0),"")</f>
        <v>#N/A</v>
      </c>
      <c r="AB91" s="60"/>
      <c r="AC91" s="60"/>
      <c r="AD91" s="60"/>
      <c r="AE91" s="60"/>
      <c r="AF91" s="60"/>
      <c r="AG91" s="60"/>
      <c r="AH91" s="60"/>
      <c r="AI91" s="60"/>
      <c r="AJ91" s="60"/>
      <c r="AK91" s="60"/>
      <c r="AL91" s="60"/>
      <c r="AM91" s="60"/>
      <c r="AN91" s="60"/>
      <c r="AO91" s="60"/>
      <c r="AP91" s="60"/>
      <c r="AQ91" s="60"/>
      <c r="AR91" s="60"/>
      <c r="AS91" s="60"/>
      <c r="AT91" s="60"/>
      <c r="AU91" s="60"/>
      <c r="AV91" s="60" t="e">
        <f>IF(VLOOKUP($Z91,'Identificación de Interesados'!$A$24:$I$33,7,0)&gt;0,VLOOKUP($Z91,'Identificación de Interesados'!$A$24:$I$33,7,0),"")</f>
        <v>#N/A</v>
      </c>
      <c r="AW91" s="60"/>
      <c r="AX91" s="60"/>
      <c r="AY91" s="60"/>
      <c r="AZ91" s="60"/>
      <c r="BA91" s="60"/>
      <c r="BB91" s="60"/>
      <c r="BC91" s="60"/>
      <c r="BD91" s="60"/>
      <c r="BE91" s="60"/>
      <c r="BF91" s="60"/>
      <c r="BG91" s="60"/>
      <c r="BH91" s="60"/>
      <c r="BI91" s="60"/>
      <c r="BJ91" s="60"/>
      <c r="BK91" s="60"/>
      <c r="BL91" s="60"/>
      <c r="BM91" s="60"/>
      <c r="BN91" s="60"/>
      <c r="BO91" s="60"/>
      <c r="BP91" s="60"/>
      <c r="BQ91" s="60"/>
      <c r="BR91" s="60"/>
      <c r="BS91" s="60"/>
      <c r="BT91" s="60"/>
      <c r="BU91" s="60"/>
      <c r="BV91" s="60"/>
      <c r="BW91" s="60"/>
      <c r="BX91" s="60"/>
      <c r="BY91" s="60"/>
      <c r="BZ91" s="60"/>
      <c r="CA91" s="59"/>
      <c r="CB91" s="57"/>
      <c r="CC91" s="57"/>
      <c r="CD91" s="57"/>
      <c r="CE91" s="57"/>
      <c r="CF91" s="57"/>
      <c r="CG91" s="57"/>
      <c r="CH91" s="57"/>
      <c r="CI91" s="57"/>
      <c r="CJ91" s="57"/>
      <c r="CK91" s="57"/>
      <c r="CL91" s="57"/>
      <c r="CM91" s="57"/>
      <c r="CN91" s="57"/>
      <c r="CO91" s="57"/>
      <c r="CP91" s="57"/>
      <c r="CQ91" s="57"/>
      <c r="CR91" s="57"/>
      <c r="CS91" s="57"/>
    </row>
    <row r="92" spans="25:97" x14ac:dyDescent="0.2">
      <c r="Y92" s="55"/>
      <c r="Z92" s="59">
        <v>21</v>
      </c>
      <c r="AA92" s="59" t="e">
        <f>IF(VLOOKUP(Z92,'Identificación de Interesados'!$A$24:$I$33,2,0)&gt;0,VLOOKUP(Z92,'Identificación de Interesados'!$A$24:$I$33,2,0),"")</f>
        <v>#N/A</v>
      </c>
      <c r="AB92" s="60"/>
      <c r="AC92" s="60"/>
      <c r="AD92" s="60"/>
      <c r="AE92" s="60"/>
      <c r="AF92" s="60"/>
      <c r="AG92" s="60"/>
      <c r="AH92" s="60"/>
      <c r="AI92" s="60"/>
      <c r="AJ92" s="60"/>
      <c r="AK92" s="60"/>
      <c r="AL92" s="60"/>
      <c r="AM92" s="60"/>
      <c r="AN92" s="60"/>
      <c r="AO92" s="60"/>
      <c r="AP92" s="60"/>
      <c r="AQ92" s="60"/>
      <c r="AR92" s="60"/>
      <c r="AS92" s="60"/>
      <c r="AT92" s="60"/>
      <c r="AU92" s="60"/>
      <c r="AV92" s="60"/>
      <c r="AW92" s="60" t="e">
        <f>IF(VLOOKUP($Z92,'Identificación de Interesados'!$A$24:$I$33,7,0)&gt;0,VLOOKUP($Z92,'Identificación de Interesados'!$A$24:$I$33,7,0),"")</f>
        <v>#N/A</v>
      </c>
      <c r="AX92" s="60"/>
      <c r="AY92" s="60"/>
      <c r="AZ92" s="60"/>
      <c r="BA92" s="60"/>
      <c r="BB92" s="60"/>
      <c r="BC92" s="60"/>
      <c r="BD92" s="60"/>
      <c r="BE92" s="60"/>
      <c r="BF92" s="60"/>
      <c r="BG92" s="60"/>
      <c r="BH92" s="60"/>
      <c r="BI92" s="60"/>
      <c r="BJ92" s="60"/>
      <c r="BK92" s="60"/>
      <c r="BL92" s="60"/>
      <c r="BM92" s="60"/>
      <c r="BN92" s="60"/>
      <c r="BO92" s="60"/>
      <c r="BP92" s="60"/>
      <c r="BQ92" s="60"/>
      <c r="BR92" s="60"/>
      <c r="BS92" s="60"/>
      <c r="BT92" s="60"/>
      <c r="BU92" s="60"/>
      <c r="BV92" s="60"/>
      <c r="BW92" s="60"/>
      <c r="BX92" s="60"/>
      <c r="BY92" s="60"/>
      <c r="BZ92" s="60"/>
      <c r="CA92" s="59"/>
      <c r="CB92" s="57"/>
      <c r="CC92" s="57"/>
      <c r="CD92" s="57"/>
      <c r="CE92" s="57"/>
      <c r="CF92" s="57"/>
      <c r="CG92" s="57"/>
      <c r="CH92" s="57"/>
      <c r="CI92" s="57"/>
      <c r="CJ92" s="57"/>
      <c r="CK92" s="57"/>
      <c r="CL92" s="57"/>
      <c r="CM92" s="57"/>
      <c r="CN92" s="57"/>
      <c r="CO92" s="57"/>
      <c r="CP92" s="57"/>
      <c r="CQ92" s="57"/>
      <c r="CR92" s="57"/>
      <c r="CS92" s="57"/>
    </row>
    <row r="93" spans="25:97" x14ac:dyDescent="0.2">
      <c r="Y93" s="55"/>
      <c r="Z93" s="59">
        <v>22</v>
      </c>
      <c r="AA93" s="59" t="e">
        <f>IF(VLOOKUP(Z93,'Identificación de Interesados'!$A$24:$I$33,2,0)&gt;0,VLOOKUP(Z93,'Identificación de Interesados'!$A$24:$I$33,2,0),"")</f>
        <v>#N/A</v>
      </c>
      <c r="AB93" s="60"/>
      <c r="AC93" s="60"/>
      <c r="AD93" s="60"/>
      <c r="AE93" s="60"/>
      <c r="AF93" s="60"/>
      <c r="AG93" s="60"/>
      <c r="AH93" s="60"/>
      <c r="AI93" s="60"/>
      <c r="AJ93" s="60"/>
      <c r="AK93" s="60"/>
      <c r="AL93" s="60"/>
      <c r="AM93" s="60"/>
      <c r="AN93" s="60"/>
      <c r="AO93" s="60"/>
      <c r="AP93" s="60"/>
      <c r="AQ93" s="60"/>
      <c r="AR93" s="60"/>
      <c r="AS93" s="60"/>
      <c r="AT93" s="60"/>
      <c r="AU93" s="60"/>
      <c r="AV93" s="60"/>
      <c r="AW93" s="60"/>
      <c r="AX93" s="60" t="e">
        <f>IF(VLOOKUP($Z93,'Identificación de Interesados'!$A$24:$I$33,7,0)&gt;0,VLOOKUP($Z93,'Identificación de Interesados'!$A$24:$I$33,7,0),"")</f>
        <v>#N/A</v>
      </c>
      <c r="AY93" s="60"/>
      <c r="AZ93" s="60"/>
      <c r="BA93" s="60"/>
      <c r="BB93" s="60"/>
      <c r="BC93" s="60"/>
      <c r="BD93" s="60"/>
      <c r="BE93" s="60"/>
      <c r="BF93" s="60"/>
      <c r="BG93" s="60"/>
      <c r="BH93" s="60"/>
      <c r="BI93" s="60"/>
      <c r="BJ93" s="60"/>
      <c r="BK93" s="60"/>
      <c r="BL93" s="60"/>
      <c r="BM93" s="60"/>
      <c r="BN93" s="60"/>
      <c r="BO93" s="60"/>
      <c r="BP93" s="60"/>
      <c r="BQ93" s="60"/>
      <c r="BR93" s="60"/>
      <c r="BS93" s="60"/>
      <c r="BT93" s="60"/>
      <c r="BU93" s="60"/>
      <c r="BV93" s="60"/>
      <c r="BW93" s="60"/>
      <c r="BX93" s="60"/>
      <c r="BY93" s="60"/>
      <c r="BZ93" s="60"/>
      <c r="CA93" s="59"/>
      <c r="CB93" s="57"/>
      <c r="CC93" s="57"/>
      <c r="CD93" s="57"/>
      <c r="CE93" s="57"/>
      <c r="CF93" s="57"/>
      <c r="CG93" s="57"/>
      <c r="CH93" s="57"/>
      <c r="CI93" s="57"/>
      <c r="CJ93" s="57"/>
      <c r="CK93" s="57"/>
      <c r="CL93" s="57"/>
      <c r="CM93" s="57"/>
      <c r="CN93" s="57"/>
      <c r="CO93" s="57"/>
      <c r="CP93" s="57"/>
      <c r="CQ93" s="57"/>
      <c r="CR93" s="57"/>
      <c r="CS93" s="57"/>
    </row>
    <row r="94" spans="25:97" x14ac:dyDescent="0.2">
      <c r="Y94" s="55"/>
      <c r="Z94" s="59">
        <v>23</v>
      </c>
      <c r="AA94" s="59" t="e">
        <f>IF(VLOOKUP(Z94,'Identificación de Interesados'!$A$24:$I$33,2,0)&gt;0,VLOOKUP(Z94,'Identificación de Interesados'!$A$24:$I$33,2,0),"")</f>
        <v>#N/A</v>
      </c>
      <c r="AB94" s="60"/>
      <c r="AC94" s="60"/>
      <c r="AD94" s="60"/>
      <c r="AE94" s="60"/>
      <c r="AF94" s="60"/>
      <c r="AG94" s="60"/>
      <c r="AH94" s="60"/>
      <c r="AI94" s="60"/>
      <c r="AJ94" s="60"/>
      <c r="AK94" s="60"/>
      <c r="AL94" s="60"/>
      <c r="AM94" s="60"/>
      <c r="AN94" s="60"/>
      <c r="AO94" s="60"/>
      <c r="AP94" s="60"/>
      <c r="AQ94" s="60"/>
      <c r="AR94" s="60"/>
      <c r="AS94" s="60"/>
      <c r="AT94" s="60"/>
      <c r="AU94" s="60"/>
      <c r="AV94" s="60"/>
      <c r="AW94" s="60"/>
      <c r="AX94" s="60"/>
      <c r="AY94" s="60" t="e">
        <f>IF(VLOOKUP($Z94,'Identificación de Interesados'!$A$24:$I$33,7,0)&gt;0,VLOOKUP($Z94,'Identificación de Interesados'!$A$24:$I$33,7,0),"")</f>
        <v>#N/A</v>
      </c>
      <c r="AZ94" s="60"/>
      <c r="BA94" s="60"/>
      <c r="BB94" s="60"/>
      <c r="BC94" s="60"/>
      <c r="BD94" s="60"/>
      <c r="BE94" s="60"/>
      <c r="BF94" s="60"/>
      <c r="BG94" s="60"/>
      <c r="BH94" s="60"/>
      <c r="BI94" s="60"/>
      <c r="BJ94" s="60"/>
      <c r="BK94" s="60"/>
      <c r="BL94" s="60"/>
      <c r="BM94" s="60"/>
      <c r="BN94" s="60"/>
      <c r="BO94" s="60"/>
      <c r="BP94" s="60"/>
      <c r="BQ94" s="60"/>
      <c r="BR94" s="60"/>
      <c r="BS94" s="60"/>
      <c r="BT94" s="60"/>
      <c r="BU94" s="60"/>
      <c r="BV94" s="60"/>
      <c r="BW94" s="60"/>
      <c r="BX94" s="60"/>
      <c r="BY94" s="60"/>
      <c r="BZ94" s="60"/>
      <c r="CA94" s="59"/>
      <c r="CB94" s="57"/>
      <c r="CC94" s="57"/>
      <c r="CD94" s="57"/>
      <c r="CE94" s="57"/>
      <c r="CF94" s="57"/>
      <c r="CG94" s="57"/>
      <c r="CH94" s="57"/>
      <c r="CI94" s="57"/>
      <c r="CJ94" s="57"/>
      <c r="CK94" s="57"/>
      <c r="CL94" s="57"/>
      <c r="CM94" s="57"/>
      <c r="CN94" s="57"/>
      <c r="CO94" s="57"/>
      <c r="CP94" s="57"/>
      <c r="CQ94" s="57"/>
      <c r="CR94" s="57"/>
      <c r="CS94" s="57"/>
    </row>
    <row r="95" spans="25:97" x14ac:dyDescent="0.2">
      <c r="Y95" s="55"/>
      <c r="Z95" s="59">
        <v>24</v>
      </c>
      <c r="AA95" s="59" t="e">
        <f>IF(VLOOKUP(Z95,'Identificación de Interesados'!$A$24:$I$33,2,0)&gt;0,VLOOKUP(Z95,'Identificación de Interesados'!$A$24:$I$33,2,0),"")</f>
        <v>#N/A</v>
      </c>
      <c r="AB95" s="60"/>
      <c r="AC95" s="60"/>
      <c r="AD95" s="60"/>
      <c r="AE95" s="60"/>
      <c r="AF95" s="60"/>
      <c r="AG95" s="60"/>
      <c r="AH95" s="60"/>
      <c r="AI95" s="60"/>
      <c r="AJ95" s="60"/>
      <c r="AK95" s="60"/>
      <c r="AL95" s="60"/>
      <c r="AM95" s="60"/>
      <c r="AN95" s="60"/>
      <c r="AO95" s="60"/>
      <c r="AP95" s="60"/>
      <c r="AQ95" s="60"/>
      <c r="AR95" s="60"/>
      <c r="AS95" s="60"/>
      <c r="AT95" s="60"/>
      <c r="AU95" s="60"/>
      <c r="AV95" s="60"/>
      <c r="AW95" s="60"/>
      <c r="AX95" s="60"/>
      <c r="AY95" s="60"/>
      <c r="AZ95" s="60" t="e">
        <f>IF(VLOOKUP($Z95,'Identificación de Interesados'!$A$24:$I$33,7,0)&gt;0,VLOOKUP($Z95,'Identificación de Interesados'!$A$24:$I$33,7,0),"")</f>
        <v>#N/A</v>
      </c>
      <c r="BA95" s="60"/>
      <c r="BB95" s="60"/>
      <c r="BC95" s="60"/>
      <c r="BD95" s="60"/>
      <c r="BE95" s="60"/>
      <c r="BF95" s="60"/>
      <c r="BG95" s="60"/>
      <c r="BH95" s="60"/>
      <c r="BI95" s="60"/>
      <c r="BJ95" s="60"/>
      <c r="BK95" s="60"/>
      <c r="BL95" s="60"/>
      <c r="BM95" s="60"/>
      <c r="BN95" s="60"/>
      <c r="BO95" s="60"/>
      <c r="BP95" s="60"/>
      <c r="BQ95" s="60"/>
      <c r="BR95" s="60"/>
      <c r="BS95" s="60"/>
      <c r="BT95" s="60"/>
      <c r="BU95" s="60"/>
      <c r="BV95" s="60"/>
      <c r="BW95" s="60"/>
      <c r="BX95" s="60"/>
      <c r="BY95" s="60"/>
      <c r="BZ95" s="60"/>
      <c r="CA95" s="59"/>
      <c r="CB95" s="57"/>
      <c r="CC95" s="57"/>
      <c r="CD95" s="57"/>
      <c r="CE95" s="57"/>
      <c r="CF95" s="57"/>
      <c r="CG95" s="57"/>
      <c r="CH95" s="57"/>
      <c r="CI95" s="57"/>
      <c r="CJ95" s="57"/>
      <c r="CK95" s="57"/>
      <c r="CL95" s="57"/>
      <c r="CM95" s="57"/>
      <c r="CN95" s="57"/>
      <c r="CO95" s="57"/>
      <c r="CP95" s="57"/>
      <c r="CQ95" s="57"/>
      <c r="CR95" s="57"/>
      <c r="CS95" s="57"/>
    </row>
    <row r="96" spans="25:97" x14ac:dyDescent="0.2">
      <c r="Y96" s="55"/>
      <c r="Z96" s="59">
        <v>25</v>
      </c>
      <c r="AA96" s="59" t="e">
        <f>IF(VLOOKUP(Z96,'Identificación de Interesados'!$A$24:$I$33,2,0)&gt;0,VLOOKUP(Z96,'Identificación de Interesados'!$A$24:$I$33,2,0),"")</f>
        <v>#N/A</v>
      </c>
      <c r="AB96" s="60"/>
      <c r="AC96" s="60"/>
      <c r="AD96" s="60"/>
      <c r="AE96" s="60"/>
      <c r="AF96" s="60"/>
      <c r="AG96" s="60"/>
      <c r="AH96" s="60"/>
      <c r="AI96" s="60"/>
      <c r="AJ96" s="60"/>
      <c r="AK96" s="60"/>
      <c r="AL96" s="60"/>
      <c r="AM96" s="60"/>
      <c r="AN96" s="60"/>
      <c r="AO96" s="60"/>
      <c r="AP96" s="60"/>
      <c r="AQ96" s="60"/>
      <c r="AR96" s="60"/>
      <c r="AS96" s="60"/>
      <c r="AT96" s="60"/>
      <c r="AU96" s="60"/>
      <c r="AV96" s="60"/>
      <c r="AW96" s="60"/>
      <c r="AX96" s="60"/>
      <c r="AY96" s="60"/>
      <c r="AZ96" s="60"/>
      <c r="BA96" s="60" t="e">
        <f>IF(VLOOKUP($Z96,'Identificación de Interesados'!$A$24:$I$33,7,0)&gt;0,VLOOKUP($Z96,'Identificación de Interesados'!$A$24:$I$33,7,0),"")</f>
        <v>#N/A</v>
      </c>
      <c r="BB96" s="60"/>
      <c r="BC96" s="60"/>
      <c r="BD96" s="60"/>
      <c r="BE96" s="60"/>
      <c r="BF96" s="60"/>
      <c r="BG96" s="60"/>
      <c r="BH96" s="60"/>
      <c r="BI96" s="60"/>
      <c r="BJ96" s="60"/>
      <c r="BK96" s="60"/>
      <c r="BL96" s="60"/>
      <c r="BM96" s="60"/>
      <c r="BN96" s="60"/>
      <c r="BO96" s="60"/>
      <c r="BP96" s="60"/>
      <c r="BQ96" s="60"/>
      <c r="BR96" s="60"/>
      <c r="BS96" s="60"/>
      <c r="BT96" s="60"/>
      <c r="BU96" s="60"/>
      <c r="BV96" s="60"/>
      <c r="BW96" s="60"/>
      <c r="BX96" s="60"/>
      <c r="BY96" s="60"/>
      <c r="BZ96" s="60"/>
      <c r="CA96" s="59"/>
      <c r="CB96" s="57"/>
      <c r="CC96" s="57"/>
      <c r="CD96" s="57"/>
      <c r="CE96" s="57"/>
      <c r="CF96" s="57"/>
      <c r="CG96" s="57"/>
      <c r="CH96" s="57"/>
      <c r="CI96" s="57"/>
      <c r="CJ96" s="57"/>
      <c r="CK96" s="57"/>
      <c r="CL96" s="57"/>
      <c r="CM96" s="57"/>
      <c r="CN96" s="57"/>
      <c r="CO96" s="57"/>
      <c r="CP96" s="57"/>
      <c r="CQ96" s="57"/>
      <c r="CR96" s="57"/>
      <c r="CS96" s="57"/>
    </row>
    <row r="97" spans="25:97" x14ac:dyDescent="0.2">
      <c r="Y97" s="55"/>
      <c r="Z97" s="59">
        <v>26</v>
      </c>
      <c r="AA97" s="59" t="e">
        <f>IF(VLOOKUP(Z97,'Identificación de Interesados'!$A$24:$I$33,2,0)&gt;0,VLOOKUP(Z97,'Identificación de Interesados'!$A$24:$I$33,2,0),"")</f>
        <v>#N/A</v>
      </c>
      <c r="AB97" s="60"/>
      <c r="AC97" s="60"/>
      <c r="AD97" s="60"/>
      <c r="AE97" s="60"/>
      <c r="AF97" s="60"/>
      <c r="AG97" s="60"/>
      <c r="AH97" s="60"/>
      <c r="AI97" s="60"/>
      <c r="AJ97" s="60"/>
      <c r="AK97" s="60"/>
      <c r="AL97" s="60"/>
      <c r="AM97" s="60"/>
      <c r="AN97" s="60"/>
      <c r="AO97" s="60"/>
      <c r="AP97" s="60"/>
      <c r="AQ97" s="60"/>
      <c r="AR97" s="60"/>
      <c r="AS97" s="60"/>
      <c r="AT97" s="60"/>
      <c r="AU97" s="60"/>
      <c r="AV97" s="60"/>
      <c r="AW97" s="60"/>
      <c r="AX97" s="60"/>
      <c r="AY97" s="60"/>
      <c r="AZ97" s="60"/>
      <c r="BA97" s="60"/>
      <c r="BB97" s="60" t="e">
        <f>IF(VLOOKUP($Z97,'Identificación de Interesados'!$A$24:$I$33,7,0)&gt;0,VLOOKUP($Z97,'Identificación de Interesados'!$A$24:$I$33,7,0),"")</f>
        <v>#N/A</v>
      </c>
      <c r="BC97" s="60"/>
      <c r="BD97" s="60"/>
      <c r="BE97" s="60"/>
      <c r="BF97" s="60"/>
      <c r="BG97" s="60"/>
      <c r="BH97" s="60"/>
      <c r="BI97" s="60"/>
      <c r="BJ97" s="60"/>
      <c r="BK97" s="60"/>
      <c r="BL97" s="60"/>
      <c r="BM97" s="60"/>
      <c r="BN97" s="60"/>
      <c r="BO97" s="60"/>
      <c r="BP97" s="60"/>
      <c r="BQ97" s="60"/>
      <c r="BR97" s="60"/>
      <c r="BS97" s="60"/>
      <c r="BT97" s="60"/>
      <c r="BU97" s="60"/>
      <c r="BV97" s="60"/>
      <c r="BW97" s="60"/>
      <c r="BX97" s="60"/>
      <c r="BY97" s="60"/>
      <c r="BZ97" s="60"/>
      <c r="CA97" s="59"/>
      <c r="CB97" s="57"/>
      <c r="CC97" s="57"/>
      <c r="CD97" s="57"/>
      <c r="CE97" s="57"/>
      <c r="CF97" s="57"/>
      <c r="CG97" s="57"/>
      <c r="CH97" s="57"/>
      <c r="CI97" s="57"/>
      <c r="CJ97" s="57"/>
      <c r="CK97" s="57"/>
      <c r="CL97" s="57"/>
      <c r="CM97" s="57"/>
      <c r="CN97" s="57"/>
      <c r="CO97" s="57"/>
      <c r="CP97" s="57"/>
      <c r="CQ97" s="57"/>
      <c r="CR97" s="57"/>
      <c r="CS97" s="57"/>
    </row>
    <row r="98" spans="25:97" x14ac:dyDescent="0.2">
      <c r="Y98" s="55"/>
      <c r="Z98" s="59">
        <v>27</v>
      </c>
      <c r="AA98" s="59" t="e">
        <f>IF(VLOOKUP(Z98,'Identificación de Interesados'!$A$24:$I$33,2,0)&gt;0,VLOOKUP(Z98,'Identificación de Interesados'!$A$24:$I$33,2,0),"")</f>
        <v>#N/A</v>
      </c>
      <c r="AB98" s="60"/>
      <c r="AC98" s="60"/>
      <c r="AD98" s="60"/>
      <c r="AE98" s="60"/>
      <c r="AF98" s="60"/>
      <c r="AG98" s="60"/>
      <c r="AH98" s="60"/>
      <c r="AI98" s="60"/>
      <c r="AJ98" s="60"/>
      <c r="AK98" s="60"/>
      <c r="AL98" s="60"/>
      <c r="AM98" s="60"/>
      <c r="AN98" s="60"/>
      <c r="AO98" s="60"/>
      <c r="AP98" s="60"/>
      <c r="AQ98" s="60"/>
      <c r="AR98" s="60"/>
      <c r="AS98" s="60"/>
      <c r="AT98" s="60"/>
      <c r="AU98" s="60"/>
      <c r="AV98" s="60"/>
      <c r="AW98" s="60"/>
      <c r="AX98" s="60"/>
      <c r="AY98" s="60"/>
      <c r="AZ98" s="60"/>
      <c r="BA98" s="60"/>
      <c r="BB98" s="60"/>
      <c r="BC98" s="60" t="e">
        <f>IF(VLOOKUP($Z98,'Identificación de Interesados'!$A$24:$I$33,7,0)&gt;0,VLOOKUP($Z98,'Identificación de Interesados'!$A$24:$I$33,7,0),"")</f>
        <v>#N/A</v>
      </c>
      <c r="BD98" s="60"/>
      <c r="BE98" s="60"/>
      <c r="BF98" s="60"/>
      <c r="BG98" s="60"/>
      <c r="BH98" s="60"/>
      <c r="BI98" s="60"/>
      <c r="BJ98" s="60"/>
      <c r="BK98" s="60"/>
      <c r="BL98" s="60"/>
      <c r="BM98" s="60"/>
      <c r="BN98" s="60"/>
      <c r="BO98" s="60"/>
      <c r="BP98" s="60"/>
      <c r="BQ98" s="60"/>
      <c r="BR98" s="60"/>
      <c r="BS98" s="60"/>
      <c r="BT98" s="60"/>
      <c r="BU98" s="60"/>
      <c r="BV98" s="60"/>
      <c r="BW98" s="60"/>
      <c r="BX98" s="60"/>
      <c r="BY98" s="60"/>
      <c r="BZ98" s="60"/>
      <c r="CA98" s="59"/>
      <c r="CB98" s="57"/>
      <c r="CC98" s="57"/>
      <c r="CD98" s="57"/>
      <c r="CE98" s="57"/>
      <c r="CF98" s="57"/>
      <c r="CG98" s="57"/>
      <c r="CH98" s="57"/>
      <c r="CI98" s="57"/>
      <c r="CJ98" s="57"/>
      <c r="CK98" s="57"/>
      <c r="CL98" s="57"/>
      <c r="CM98" s="57"/>
      <c r="CN98" s="57"/>
      <c r="CO98" s="57"/>
      <c r="CP98" s="57"/>
      <c r="CQ98" s="57"/>
      <c r="CR98" s="57"/>
      <c r="CS98" s="57"/>
    </row>
    <row r="99" spans="25:97" x14ac:dyDescent="0.2">
      <c r="Y99" s="55"/>
      <c r="Z99" s="59">
        <v>28</v>
      </c>
      <c r="AA99" s="59" t="e">
        <f>IF(VLOOKUP(Z99,'Identificación de Interesados'!$A$24:$I$33,2,0)&gt;0,VLOOKUP(Z99,'Identificación de Interesados'!$A$24:$I$33,2,0),"")</f>
        <v>#N/A</v>
      </c>
      <c r="AB99" s="60"/>
      <c r="AC99" s="60"/>
      <c r="AD99" s="60"/>
      <c r="AE99" s="60"/>
      <c r="AF99" s="60"/>
      <c r="AG99" s="60"/>
      <c r="AH99" s="60"/>
      <c r="AI99" s="60"/>
      <c r="AJ99" s="60"/>
      <c r="AK99" s="60"/>
      <c r="AL99" s="60"/>
      <c r="AM99" s="60"/>
      <c r="AN99" s="60"/>
      <c r="AO99" s="60"/>
      <c r="AP99" s="60"/>
      <c r="AQ99" s="60"/>
      <c r="AR99" s="60"/>
      <c r="AS99" s="60"/>
      <c r="AT99" s="60"/>
      <c r="AU99" s="60"/>
      <c r="AV99" s="60"/>
      <c r="AW99" s="60"/>
      <c r="AX99" s="60"/>
      <c r="AY99" s="60"/>
      <c r="AZ99" s="60"/>
      <c r="BA99" s="60"/>
      <c r="BB99" s="60"/>
      <c r="BC99" s="60"/>
      <c r="BD99" s="60" t="e">
        <f>IF(VLOOKUP($Z99,'Identificación de Interesados'!$A$24:$I$33,7,0)&gt;0,VLOOKUP($Z99,'Identificación de Interesados'!$A$24:$I$33,7,0),"")</f>
        <v>#N/A</v>
      </c>
      <c r="BE99" s="60"/>
      <c r="BF99" s="60"/>
      <c r="BG99" s="60"/>
      <c r="BH99" s="60"/>
      <c r="BI99" s="60"/>
      <c r="BJ99" s="60"/>
      <c r="BK99" s="60"/>
      <c r="BL99" s="60"/>
      <c r="BM99" s="60"/>
      <c r="BN99" s="60"/>
      <c r="BO99" s="60"/>
      <c r="BP99" s="60"/>
      <c r="BQ99" s="60"/>
      <c r="BR99" s="60"/>
      <c r="BS99" s="60"/>
      <c r="BT99" s="60"/>
      <c r="BU99" s="60"/>
      <c r="BV99" s="60"/>
      <c r="BW99" s="60"/>
      <c r="BX99" s="60"/>
      <c r="BY99" s="60"/>
      <c r="BZ99" s="60"/>
      <c r="CA99" s="59"/>
      <c r="CB99" s="57"/>
      <c r="CC99" s="57"/>
      <c r="CD99" s="57"/>
      <c r="CE99" s="57"/>
      <c r="CF99" s="57"/>
      <c r="CG99" s="57"/>
      <c r="CH99" s="57"/>
      <c r="CI99" s="57"/>
      <c r="CJ99" s="57"/>
      <c r="CK99" s="57"/>
      <c r="CL99" s="57"/>
      <c r="CM99" s="57"/>
      <c r="CN99" s="57"/>
      <c r="CO99" s="57"/>
      <c r="CP99" s="57"/>
      <c r="CQ99" s="57"/>
      <c r="CR99" s="57"/>
      <c r="CS99" s="57"/>
    </row>
    <row r="100" spans="25:97" x14ac:dyDescent="0.2">
      <c r="Y100" s="55"/>
      <c r="Z100" s="59">
        <v>29</v>
      </c>
      <c r="AA100" s="59" t="e">
        <f>IF(VLOOKUP(Z100,'Identificación de Interesados'!$A$24:$I$33,2,0)&gt;0,VLOOKUP(Z100,'Identificación de Interesados'!$A$24:$I$33,2,0),"")</f>
        <v>#N/A</v>
      </c>
      <c r="AB100" s="60"/>
      <c r="AC100" s="60"/>
      <c r="AD100" s="60"/>
      <c r="AE100" s="60"/>
      <c r="AF100" s="60"/>
      <c r="AG100" s="60"/>
      <c r="AH100" s="60"/>
      <c r="AI100" s="60"/>
      <c r="AJ100" s="60"/>
      <c r="AK100" s="60"/>
      <c r="AL100" s="60"/>
      <c r="AM100" s="60"/>
      <c r="AN100" s="60"/>
      <c r="AO100" s="60"/>
      <c r="AP100" s="60"/>
      <c r="AQ100" s="60"/>
      <c r="AR100" s="60"/>
      <c r="AS100" s="60"/>
      <c r="AT100" s="60"/>
      <c r="AU100" s="60"/>
      <c r="AV100" s="60"/>
      <c r="AW100" s="60"/>
      <c r="AX100" s="60"/>
      <c r="AY100" s="60"/>
      <c r="AZ100" s="60"/>
      <c r="BA100" s="60"/>
      <c r="BB100" s="60"/>
      <c r="BC100" s="60"/>
      <c r="BD100" s="60"/>
      <c r="BE100" s="60" t="e">
        <f>IF(VLOOKUP($Z100,'Identificación de Interesados'!$A$24:$I$33,7,0)&gt;0,VLOOKUP($Z100,'Identificación de Interesados'!$A$24:$I$33,7,0),"")</f>
        <v>#N/A</v>
      </c>
      <c r="BF100" s="60"/>
      <c r="BG100" s="60"/>
      <c r="BH100" s="60"/>
      <c r="BI100" s="60"/>
      <c r="BJ100" s="60"/>
      <c r="BK100" s="60"/>
      <c r="BL100" s="60"/>
      <c r="BM100" s="60"/>
      <c r="BN100" s="60"/>
      <c r="BO100" s="60"/>
      <c r="BP100" s="60"/>
      <c r="BQ100" s="60"/>
      <c r="BR100" s="60"/>
      <c r="BS100" s="60"/>
      <c r="BT100" s="60"/>
      <c r="BU100" s="60"/>
      <c r="BV100" s="60"/>
      <c r="BW100" s="60"/>
      <c r="BX100" s="60"/>
      <c r="BY100" s="60"/>
      <c r="BZ100" s="60"/>
      <c r="CA100" s="59"/>
      <c r="CB100" s="57"/>
      <c r="CC100" s="57"/>
      <c r="CD100" s="57"/>
      <c r="CE100" s="57"/>
      <c r="CF100" s="57"/>
      <c r="CG100" s="57"/>
      <c r="CH100" s="57"/>
      <c r="CI100" s="57"/>
      <c r="CJ100" s="57"/>
      <c r="CK100" s="57"/>
      <c r="CL100" s="57"/>
      <c r="CM100" s="57"/>
      <c r="CN100" s="57"/>
      <c r="CO100" s="57"/>
      <c r="CP100" s="57"/>
      <c r="CQ100" s="57"/>
      <c r="CR100" s="57"/>
      <c r="CS100" s="57"/>
    </row>
    <row r="101" spans="25:97" x14ac:dyDescent="0.2">
      <c r="Y101" s="55"/>
      <c r="Z101" s="59">
        <v>30</v>
      </c>
      <c r="AA101" s="59" t="e">
        <f>IF(VLOOKUP(Z101,'Identificación de Interesados'!$A$24:$I$33,2,0)&gt;0,VLOOKUP(Z101,'Identificación de Interesados'!$A$24:$I$33,2,0),"")</f>
        <v>#N/A</v>
      </c>
      <c r="AB101" s="60"/>
      <c r="AC101" s="60"/>
      <c r="AD101" s="60"/>
      <c r="AE101" s="60"/>
      <c r="AF101" s="60"/>
      <c r="AG101" s="60"/>
      <c r="AH101" s="60"/>
      <c r="AI101" s="60"/>
      <c r="AJ101" s="60"/>
      <c r="AK101" s="60"/>
      <c r="AL101" s="60"/>
      <c r="AM101" s="60"/>
      <c r="AN101" s="60"/>
      <c r="AO101" s="60"/>
      <c r="AP101" s="60"/>
      <c r="AQ101" s="60"/>
      <c r="AR101" s="60"/>
      <c r="AS101" s="60"/>
      <c r="AT101" s="60"/>
      <c r="AU101" s="60"/>
      <c r="AV101" s="60"/>
      <c r="AW101" s="60"/>
      <c r="AX101" s="60"/>
      <c r="AY101" s="60"/>
      <c r="AZ101" s="60"/>
      <c r="BA101" s="60"/>
      <c r="BB101" s="60"/>
      <c r="BC101" s="60"/>
      <c r="BD101" s="60"/>
      <c r="BE101" s="60"/>
      <c r="BF101" s="60" t="e">
        <f>IF(VLOOKUP($Z101,'Identificación de Interesados'!$A$24:$I$33,7,0)&gt;0,VLOOKUP($Z101,'Identificación de Interesados'!$A$24:$I$33,7,0),"")</f>
        <v>#N/A</v>
      </c>
      <c r="BG101" s="60"/>
      <c r="BH101" s="60"/>
      <c r="BI101" s="60"/>
      <c r="BJ101" s="60"/>
      <c r="BK101" s="60"/>
      <c r="BL101" s="60"/>
      <c r="BM101" s="60"/>
      <c r="BN101" s="60"/>
      <c r="BO101" s="60"/>
      <c r="BP101" s="60"/>
      <c r="BQ101" s="60"/>
      <c r="BR101" s="60"/>
      <c r="BS101" s="60"/>
      <c r="BT101" s="60"/>
      <c r="BU101" s="60"/>
      <c r="BV101" s="60"/>
      <c r="BW101" s="60"/>
      <c r="BX101" s="60"/>
      <c r="BY101" s="60"/>
      <c r="BZ101" s="60"/>
      <c r="CA101" s="59"/>
      <c r="CB101" s="57"/>
      <c r="CC101" s="57"/>
      <c r="CD101" s="57"/>
      <c r="CE101" s="57"/>
      <c r="CF101" s="57"/>
      <c r="CG101" s="57"/>
      <c r="CH101" s="57"/>
      <c r="CI101" s="57"/>
      <c r="CJ101" s="57"/>
      <c r="CK101" s="57"/>
      <c r="CL101" s="57"/>
      <c r="CM101" s="57"/>
      <c r="CN101" s="57"/>
      <c r="CO101" s="57"/>
      <c r="CP101" s="57"/>
      <c r="CQ101" s="57"/>
      <c r="CR101" s="57"/>
      <c r="CS101" s="57"/>
    </row>
    <row r="102" spans="25:97" x14ac:dyDescent="0.2">
      <c r="Y102" s="55"/>
      <c r="Z102" s="59">
        <v>31</v>
      </c>
      <c r="AA102" s="59" t="e">
        <f>IF(VLOOKUP(Z102,'Identificación de Interesados'!$A$24:$I$33,2,0)&gt;0,VLOOKUP(Z102,'Identificación de Interesados'!$A$24:$I$33,2,0),"")</f>
        <v>#N/A</v>
      </c>
      <c r="AB102" s="60"/>
      <c r="AC102" s="60"/>
      <c r="AD102" s="60"/>
      <c r="AE102" s="60"/>
      <c r="AF102" s="60"/>
      <c r="AG102" s="60"/>
      <c r="AH102" s="60"/>
      <c r="AI102" s="60"/>
      <c r="AJ102" s="60"/>
      <c r="AK102" s="60"/>
      <c r="AL102" s="60"/>
      <c r="AM102" s="60"/>
      <c r="AN102" s="60"/>
      <c r="AO102" s="60"/>
      <c r="AP102" s="60"/>
      <c r="AQ102" s="60"/>
      <c r="AR102" s="60"/>
      <c r="AS102" s="60"/>
      <c r="AT102" s="60"/>
      <c r="AU102" s="60"/>
      <c r="AV102" s="60"/>
      <c r="AW102" s="60"/>
      <c r="AX102" s="60"/>
      <c r="AY102" s="60"/>
      <c r="AZ102" s="60"/>
      <c r="BA102" s="60"/>
      <c r="BB102" s="60"/>
      <c r="BC102" s="60"/>
      <c r="BD102" s="60"/>
      <c r="BE102" s="60"/>
      <c r="BF102" s="60"/>
      <c r="BG102" s="60" t="e">
        <f>IF(VLOOKUP($Z102,'Identificación de Interesados'!$A$24:$I$33,7,0)&gt;0,VLOOKUP($Z102,'Identificación de Interesados'!$A$24:$I$33,7,0),"")</f>
        <v>#N/A</v>
      </c>
      <c r="BH102" s="60"/>
      <c r="BI102" s="60"/>
      <c r="BJ102" s="60"/>
      <c r="BK102" s="60"/>
      <c r="BL102" s="60"/>
      <c r="BM102" s="60"/>
      <c r="BN102" s="60"/>
      <c r="BO102" s="60"/>
      <c r="BP102" s="60"/>
      <c r="BQ102" s="60"/>
      <c r="BR102" s="60"/>
      <c r="BS102" s="60"/>
      <c r="BT102" s="60"/>
      <c r="BU102" s="60"/>
      <c r="BV102" s="60"/>
      <c r="BW102" s="60"/>
      <c r="BX102" s="60"/>
      <c r="BY102" s="60"/>
      <c r="BZ102" s="60"/>
      <c r="CA102" s="59"/>
      <c r="CB102" s="57"/>
      <c r="CC102" s="57"/>
      <c r="CD102" s="57"/>
      <c r="CE102" s="57"/>
      <c r="CF102" s="57"/>
      <c r="CG102" s="57"/>
      <c r="CH102" s="57"/>
      <c r="CI102" s="57"/>
      <c r="CJ102" s="57"/>
      <c r="CK102" s="57"/>
      <c r="CL102" s="57"/>
      <c r="CM102" s="57"/>
      <c r="CN102" s="57"/>
      <c r="CO102" s="57"/>
      <c r="CP102" s="57"/>
      <c r="CQ102" s="57"/>
      <c r="CR102" s="57"/>
      <c r="CS102" s="57"/>
    </row>
    <row r="103" spans="25:97" x14ac:dyDescent="0.2">
      <c r="Y103" s="55"/>
      <c r="Z103" s="59">
        <v>32</v>
      </c>
      <c r="AA103" s="59" t="e">
        <f>IF(VLOOKUP(Z103,'Identificación de Interesados'!$A$24:$I$33,2,0)&gt;0,VLOOKUP(Z103,'Identificación de Interesados'!$A$24:$I$33,2,0),"")</f>
        <v>#N/A</v>
      </c>
      <c r="AB103" s="60"/>
      <c r="AC103" s="60"/>
      <c r="AD103" s="60"/>
      <c r="AE103" s="60"/>
      <c r="AF103" s="60"/>
      <c r="AG103" s="60"/>
      <c r="AH103" s="60"/>
      <c r="AI103" s="60"/>
      <c r="AJ103" s="60"/>
      <c r="AK103" s="60"/>
      <c r="AL103" s="60"/>
      <c r="AM103" s="60"/>
      <c r="AN103" s="60"/>
      <c r="AO103" s="60"/>
      <c r="AP103" s="60"/>
      <c r="AQ103" s="60"/>
      <c r="AR103" s="60"/>
      <c r="AS103" s="60"/>
      <c r="AT103" s="60"/>
      <c r="AU103" s="60"/>
      <c r="AV103" s="60"/>
      <c r="AW103" s="60"/>
      <c r="AX103" s="60"/>
      <c r="AY103" s="60"/>
      <c r="AZ103" s="60"/>
      <c r="BA103" s="60"/>
      <c r="BB103" s="60"/>
      <c r="BC103" s="60"/>
      <c r="BD103" s="60"/>
      <c r="BE103" s="60"/>
      <c r="BF103" s="60"/>
      <c r="BG103" s="60"/>
      <c r="BH103" s="60" t="e">
        <f>IF(VLOOKUP($Z103,'Identificación de Interesados'!$A$24:$I$33,7,0)&gt;0,VLOOKUP($Z103,'Identificación de Interesados'!$A$24:$I$33,7,0),"")</f>
        <v>#N/A</v>
      </c>
      <c r="BI103" s="60"/>
      <c r="BJ103" s="60"/>
      <c r="BK103" s="60"/>
      <c r="BL103" s="60"/>
      <c r="BM103" s="60"/>
      <c r="BN103" s="60"/>
      <c r="BO103" s="60"/>
      <c r="BP103" s="60"/>
      <c r="BQ103" s="60"/>
      <c r="BR103" s="60"/>
      <c r="BS103" s="60"/>
      <c r="BT103" s="60"/>
      <c r="BU103" s="60"/>
      <c r="BV103" s="60"/>
      <c r="BW103" s="60"/>
      <c r="BX103" s="60"/>
      <c r="BY103" s="60"/>
      <c r="BZ103" s="60"/>
      <c r="CA103" s="59"/>
      <c r="CB103" s="57"/>
      <c r="CC103" s="57"/>
      <c r="CD103" s="57"/>
      <c r="CE103" s="57"/>
      <c r="CF103" s="57"/>
      <c r="CG103" s="57"/>
      <c r="CH103" s="57"/>
      <c r="CI103" s="57"/>
      <c r="CJ103" s="57"/>
      <c r="CK103" s="57"/>
      <c r="CL103" s="57"/>
      <c r="CM103" s="57"/>
      <c r="CN103" s="57"/>
      <c r="CO103" s="57"/>
      <c r="CP103" s="57"/>
      <c r="CQ103" s="57"/>
      <c r="CR103" s="57"/>
      <c r="CS103" s="57"/>
    </row>
    <row r="104" spans="25:97" x14ac:dyDescent="0.2">
      <c r="Y104" s="55"/>
      <c r="Z104" s="59">
        <v>33</v>
      </c>
      <c r="AA104" s="59" t="e">
        <f>IF(VLOOKUP(Z104,'Identificación de Interesados'!$A$24:$I$33,2,0)&gt;0,VLOOKUP(Z104,'Identificación de Interesados'!$A$24:$I$33,2,0),"")</f>
        <v>#N/A</v>
      </c>
      <c r="AB104" s="60"/>
      <c r="AC104" s="60"/>
      <c r="AD104" s="60"/>
      <c r="AE104" s="60"/>
      <c r="AF104" s="60"/>
      <c r="AG104" s="60"/>
      <c r="AH104" s="60"/>
      <c r="AI104" s="60"/>
      <c r="AJ104" s="60"/>
      <c r="AK104" s="60"/>
      <c r="AL104" s="60"/>
      <c r="AM104" s="60"/>
      <c r="AN104" s="60"/>
      <c r="AO104" s="60"/>
      <c r="AP104" s="60"/>
      <c r="AQ104" s="60"/>
      <c r="AR104" s="60"/>
      <c r="AS104" s="60"/>
      <c r="AT104" s="60"/>
      <c r="AU104" s="60"/>
      <c r="AV104" s="60"/>
      <c r="AW104" s="60"/>
      <c r="AX104" s="60"/>
      <c r="AY104" s="60"/>
      <c r="AZ104" s="60"/>
      <c r="BA104" s="60"/>
      <c r="BB104" s="60"/>
      <c r="BC104" s="60"/>
      <c r="BD104" s="60"/>
      <c r="BE104" s="60"/>
      <c r="BF104" s="60"/>
      <c r="BG104" s="60"/>
      <c r="BH104" s="60"/>
      <c r="BI104" s="60" t="e">
        <f>IF(VLOOKUP($Z104,'Identificación de Interesados'!$A$24:$I$33,7,0)&gt;0,VLOOKUP($Z104,'Identificación de Interesados'!$A$24:$I$33,7,0),"")</f>
        <v>#N/A</v>
      </c>
      <c r="BJ104" s="60"/>
      <c r="BK104" s="60"/>
      <c r="BL104" s="60"/>
      <c r="BM104" s="60"/>
      <c r="BN104" s="60"/>
      <c r="BO104" s="60"/>
      <c r="BP104" s="60"/>
      <c r="BQ104" s="60"/>
      <c r="BR104" s="60"/>
      <c r="BS104" s="60"/>
      <c r="BT104" s="60"/>
      <c r="BU104" s="60"/>
      <c r="BV104" s="60"/>
      <c r="BW104" s="60"/>
      <c r="BX104" s="60"/>
      <c r="BY104" s="60"/>
      <c r="BZ104" s="60"/>
      <c r="CA104" s="59"/>
      <c r="CB104" s="57"/>
      <c r="CC104" s="57"/>
      <c r="CD104" s="57"/>
      <c r="CE104" s="57"/>
      <c r="CF104" s="57"/>
      <c r="CG104" s="57"/>
      <c r="CH104" s="57"/>
      <c r="CI104" s="57"/>
      <c r="CJ104" s="57"/>
      <c r="CK104" s="57"/>
      <c r="CL104" s="57"/>
      <c r="CM104" s="57"/>
      <c r="CN104" s="57"/>
      <c r="CO104" s="57"/>
      <c r="CP104" s="57"/>
      <c r="CQ104" s="57"/>
      <c r="CR104" s="57"/>
      <c r="CS104" s="57"/>
    </row>
    <row r="105" spans="25:97" x14ac:dyDescent="0.2">
      <c r="Y105" s="55"/>
      <c r="Z105" s="59">
        <v>34</v>
      </c>
      <c r="AA105" s="59" t="e">
        <f>IF(VLOOKUP(Z105,'Identificación de Interesados'!$A$24:$I$33,2,0)&gt;0,VLOOKUP(Z105,'Identificación de Interesados'!$A$24:$I$33,2,0),"")</f>
        <v>#N/A</v>
      </c>
      <c r="AB105" s="60"/>
      <c r="AC105" s="60"/>
      <c r="AD105" s="60"/>
      <c r="AE105" s="60"/>
      <c r="AF105" s="60"/>
      <c r="AG105" s="60"/>
      <c r="AH105" s="60"/>
      <c r="AI105" s="60"/>
      <c r="AJ105" s="60"/>
      <c r="AK105" s="60"/>
      <c r="AL105" s="60"/>
      <c r="AM105" s="60"/>
      <c r="AN105" s="60"/>
      <c r="AO105" s="60"/>
      <c r="AP105" s="60"/>
      <c r="AQ105" s="60"/>
      <c r="AR105" s="60"/>
      <c r="AS105" s="60"/>
      <c r="AT105" s="60"/>
      <c r="AU105" s="60"/>
      <c r="AV105" s="60"/>
      <c r="AW105" s="60"/>
      <c r="AX105" s="60"/>
      <c r="AY105" s="60"/>
      <c r="AZ105" s="60"/>
      <c r="BA105" s="60"/>
      <c r="BB105" s="60"/>
      <c r="BC105" s="60"/>
      <c r="BD105" s="60"/>
      <c r="BE105" s="60"/>
      <c r="BF105" s="60"/>
      <c r="BG105" s="60"/>
      <c r="BH105" s="60"/>
      <c r="BI105" s="60"/>
      <c r="BJ105" s="60" t="e">
        <f>IF(VLOOKUP($Z105,'Identificación de Interesados'!$A$24:$I$33,7,0)&gt;0,VLOOKUP($Z105,'Identificación de Interesados'!$A$24:$I$33,7,0),"")</f>
        <v>#N/A</v>
      </c>
      <c r="BK105" s="60"/>
      <c r="BL105" s="60"/>
      <c r="BM105" s="60"/>
      <c r="BN105" s="60"/>
      <c r="BO105" s="60"/>
      <c r="BP105" s="60"/>
      <c r="BQ105" s="60"/>
      <c r="BR105" s="60"/>
      <c r="BS105" s="60"/>
      <c r="BT105" s="60"/>
      <c r="BU105" s="60"/>
      <c r="BV105" s="60"/>
      <c r="BW105" s="60"/>
      <c r="BX105" s="60"/>
      <c r="BY105" s="60"/>
      <c r="BZ105" s="60"/>
      <c r="CA105" s="59"/>
      <c r="CB105" s="57"/>
      <c r="CC105" s="57"/>
      <c r="CD105" s="57"/>
      <c r="CE105" s="57"/>
      <c r="CF105" s="57"/>
      <c r="CG105" s="57"/>
      <c r="CH105" s="57"/>
      <c r="CI105" s="57"/>
      <c r="CJ105" s="57"/>
      <c r="CK105" s="57"/>
      <c r="CL105" s="57"/>
      <c r="CM105" s="57"/>
      <c r="CN105" s="57"/>
      <c r="CO105" s="57"/>
      <c r="CP105" s="57"/>
      <c r="CQ105" s="57"/>
      <c r="CR105" s="57"/>
      <c r="CS105" s="57"/>
    </row>
    <row r="106" spans="25:97" x14ac:dyDescent="0.2">
      <c r="Y106" s="55"/>
      <c r="Z106" s="59">
        <v>35</v>
      </c>
      <c r="AA106" s="59" t="e">
        <f>IF(VLOOKUP(Z106,'Identificación de Interesados'!$A$24:$I$33,2,0)&gt;0,VLOOKUP(Z106,'Identificación de Interesados'!$A$24:$I$33,2,0),"")</f>
        <v>#N/A</v>
      </c>
      <c r="AB106" s="60"/>
      <c r="AC106" s="60"/>
      <c r="AD106" s="60"/>
      <c r="AE106" s="60"/>
      <c r="AF106" s="60"/>
      <c r="AG106" s="60"/>
      <c r="AH106" s="60"/>
      <c r="AI106" s="60"/>
      <c r="AJ106" s="60"/>
      <c r="AK106" s="60"/>
      <c r="AL106" s="60"/>
      <c r="AM106" s="60"/>
      <c r="AN106" s="60"/>
      <c r="AO106" s="60"/>
      <c r="AP106" s="60"/>
      <c r="AQ106" s="60"/>
      <c r="AR106" s="60"/>
      <c r="AS106" s="60"/>
      <c r="AT106" s="60"/>
      <c r="AU106" s="60"/>
      <c r="AV106" s="60"/>
      <c r="AW106" s="60"/>
      <c r="AX106" s="60"/>
      <c r="AY106" s="60"/>
      <c r="AZ106" s="60"/>
      <c r="BA106" s="60"/>
      <c r="BB106" s="60"/>
      <c r="BC106" s="60"/>
      <c r="BD106" s="60"/>
      <c r="BE106" s="60"/>
      <c r="BF106" s="60"/>
      <c r="BG106" s="60"/>
      <c r="BH106" s="60"/>
      <c r="BI106" s="60"/>
      <c r="BJ106" s="60"/>
      <c r="BK106" s="60" t="e">
        <f>IF(VLOOKUP($Z106,'Identificación de Interesados'!$A$24:$I$33,7,0)&gt;0,VLOOKUP($Z106,'Identificación de Interesados'!$A$24:$I$33,7,0),"")</f>
        <v>#N/A</v>
      </c>
      <c r="BL106" s="60"/>
      <c r="BM106" s="60"/>
      <c r="BN106" s="60"/>
      <c r="BO106" s="60"/>
      <c r="BP106" s="60"/>
      <c r="BQ106" s="60"/>
      <c r="BR106" s="60"/>
      <c r="BS106" s="60"/>
      <c r="BT106" s="60"/>
      <c r="BU106" s="60"/>
      <c r="BV106" s="60"/>
      <c r="BW106" s="60"/>
      <c r="BX106" s="60"/>
      <c r="BY106" s="60"/>
      <c r="BZ106" s="60"/>
      <c r="CA106" s="59"/>
      <c r="CB106" s="57"/>
      <c r="CC106" s="57"/>
      <c r="CD106" s="57"/>
      <c r="CE106" s="57"/>
      <c r="CF106" s="57"/>
      <c r="CG106" s="57"/>
      <c r="CH106" s="57"/>
      <c r="CI106" s="57"/>
      <c r="CJ106" s="57"/>
      <c r="CK106" s="57"/>
      <c r="CL106" s="57"/>
      <c r="CM106" s="57"/>
      <c r="CN106" s="57"/>
      <c r="CO106" s="57"/>
      <c r="CP106" s="57"/>
      <c r="CQ106" s="57"/>
      <c r="CR106" s="57"/>
      <c r="CS106" s="57"/>
    </row>
    <row r="107" spans="25:97" x14ac:dyDescent="0.2">
      <c r="Y107" s="55"/>
      <c r="Z107" s="59">
        <v>36</v>
      </c>
      <c r="AA107" s="59" t="e">
        <f>IF(VLOOKUP(Z107,'Identificación de Interesados'!$A$24:$I$33,2,0)&gt;0,VLOOKUP(Z107,'Identificación de Interesados'!$A$24:$I$33,2,0),"")</f>
        <v>#N/A</v>
      </c>
      <c r="AB107" s="60"/>
      <c r="AC107" s="60"/>
      <c r="AD107" s="60"/>
      <c r="AE107" s="60"/>
      <c r="AF107" s="60"/>
      <c r="AG107" s="60"/>
      <c r="AH107" s="60"/>
      <c r="AI107" s="60"/>
      <c r="AJ107" s="60"/>
      <c r="AK107" s="60"/>
      <c r="AL107" s="60"/>
      <c r="AM107" s="60"/>
      <c r="AN107" s="60"/>
      <c r="AO107" s="60"/>
      <c r="AP107" s="60"/>
      <c r="AQ107" s="60"/>
      <c r="AR107" s="60"/>
      <c r="AS107" s="60"/>
      <c r="AT107" s="60"/>
      <c r="AU107" s="60"/>
      <c r="AV107" s="60"/>
      <c r="AW107" s="60"/>
      <c r="AX107" s="60"/>
      <c r="AY107" s="60"/>
      <c r="AZ107" s="60"/>
      <c r="BA107" s="60"/>
      <c r="BB107" s="60"/>
      <c r="BC107" s="60"/>
      <c r="BD107" s="60"/>
      <c r="BE107" s="60"/>
      <c r="BF107" s="60"/>
      <c r="BG107" s="60"/>
      <c r="BH107" s="60"/>
      <c r="BI107" s="60"/>
      <c r="BJ107" s="60"/>
      <c r="BK107" s="60"/>
      <c r="BL107" s="60" t="e">
        <f>IF(VLOOKUP($Z107,'Identificación de Interesados'!$A$24:$I$33,7,0)&gt;0,VLOOKUP($Z107,'Identificación de Interesados'!$A$24:$I$33,7,0),"")</f>
        <v>#N/A</v>
      </c>
      <c r="BM107" s="60"/>
      <c r="BN107" s="60"/>
      <c r="BO107" s="60"/>
      <c r="BP107" s="60"/>
      <c r="BQ107" s="60"/>
      <c r="BR107" s="60"/>
      <c r="BS107" s="60"/>
      <c r="BT107" s="60"/>
      <c r="BU107" s="60"/>
      <c r="BV107" s="60"/>
      <c r="BW107" s="60"/>
      <c r="BX107" s="60"/>
      <c r="BY107" s="60"/>
      <c r="BZ107" s="60"/>
      <c r="CA107" s="59"/>
      <c r="CB107" s="57"/>
      <c r="CC107" s="57"/>
      <c r="CD107" s="57"/>
      <c r="CE107" s="57"/>
      <c r="CF107" s="57"/>
      <c r="CG107" s="57"/>
      <c r="CH107" s="57"/>
      <c r="CI107" s="57"/>
      <c r="CJ107" s="57"/>
      <c r="CK107" s="57"/>
      <c r="CL107" s="57"/>
      <c r="CM107" s="57"/>
      <c r="CN107" s="57"/>
      <c r="CO107" s="57"/>
      <c r="CP107" s="57"/>
      <c r="CQ107" s="57"/>
      <c r="CR107" s="57"/>
      <c r="CS107" s="57"/>
    </row>
    <row r="108" spans="25:97" x14ac:dyDescent="0.2">
      <c r="Y108" s="55"/>
      <c r="Z108" s="59">
        <v>37</v>
      </c>
      <c r="AA108" s="59" t="e">
        <f>IF(VLOOKUP(Z108,'Identificación de Interesados'!$A$24:$I$33,2,0)&gt;0,VLOOKUP(Z108,'Identificación de Interesados'!$A$24:$I$33,2,0),"")</f>
        <v>#N/A</v>
      </c>
      <c r="AB108" s="60"/>
      <c r="AC108" s="60"/>
      <c r="AD108" s="60"/>
      <c r="AE108" s="60"/>
      <c r="AF108" s="60"/>
      <c r="AG108" s="60"/>
      <c r="AH108" s="60"/>
      <c r="AI108" s="60"/>
      <c r="AJ108" s="60"/>
      <c r="AK108" s="60"/>
      <c r="AL108" s="60"/>
      <c r="AM108" s="60"/>
      <c r="AN108" s="60"/>
      <c r="AO108" s="60"/>
      <c r="AP108" s="60"/>
      <c r="AQ108" s="60"/>
      <c r="AR108" s="60"/>
      <c r="AS108" s="60"/>
      <c r="AT108" s="60"/>
      <c r="AU108" s="60"/>
      <c r="AV108" s="60"/>
      <c r="AW108" s="60"/>
      <c r="AX108" s="60"/>
      <c r="AY108" s="60"/>
      <c r="AZ108" s="60"/>
      <c r="BA108" s="60"/>
      <c r="BB108" s="60"/>
      <c r="BC108" s="60"/>
      <c r="BD108" s="60"/>
      <c r="BE108" s="60"/>
      <c r="BF108" s="60"/>
      <c r="BG108" s="60"/>
      <c r="BH108" s="60"/>
      <c r="BI108" s="60"/>
      <c r="BJ108" s="60"/>
      <c r="BK108" s="60"/>
      <c r="BL108" s="60"/>
      <c r="BM108" s="60" t="e">
        <f>IF(VLOOKUP($Z108,'Identificación de Interesados'!$A$24:$I$33,7,0)&gt;0,VLOOKUP($Z108,'Identificación de Interesados'!$A$24:$I$33,7,0),"")</f>
        <v>#N/A</v>
      </c>
      <c r="BN108" s="60"/>
      <c r="BO108" s="60"/>
      <c r="BP108" s="60"/>
      <c r="BQ108" s="60"/>
      <c r="BR108" s="60"/>
      <c r="BS108" s="60"/>
      <c r="BT108" s="60"/>
      <c r="BU108" s="60"/>
      <c r="BV108" s="60"/>
      <c r="BW108" s="60"/>
      <c r="BX108" s="60"/>
      <c r="BY108" s="60"/>
      <c r="BZ108" s="60"/>
      <c r="CA108" s="59"/>
      <c r="CB108" s="57"/>
      <c r="CC108" s="57"/>
      <c r="CD108" s="57"/>
      <c r="CE108" s="57"/>
      <c r="CF108" s="57"/>
      <c r="CG108" s="57"/>
      <c r="CH108" s="57"/>
      <c r="CI108" s="57"/>
      <c r="CJ108" s="57"/>
      <c r="CK108" s="57"/>
      <c r="CL108" s="57"/>
      <c r="CM108" s="57"/>
      <c r="CN108" s="57"/>
      <c r="CO108" s="57"/>
      <c r="CP108" s="57"/>
      <c r="CQ108" s="57"/>
      <c r="CR108" s="57"/>
      <c r="CS108" s="57"/>
    </row>
    <row r="109" spans="25:97" x14ac:dyDescent="0.2">
      <c r="Y109" s="55"/>
      <c r="Z109" s="59">
        <v>38</v>
      </c>
      <c r="AA109" s="59" t="e">
        <f>IF(VLOOKUP(Z109,'Identificación de Interesados'!$A$24:$I$33,2,0)&gt;0,VLOOKUP(Z109,'Identificación de Interesados'!$A$24:$I$33,2,0),"")</f>
        <v>#N/A</v>
      </c>
      <c r="AB109" s="60"/>
      <c r="AC109" s="60"/>
      <c r="AD109" s="60"/>
      <c r="AE109" s="60"/>
      <c r="AF109" s="60"/>
      <c r="AG109" s="60"/>
      <c r="AH109" s="60"/>
      <c r="AI109" s="60"/>
      <c r="AJ109" s="60"/>
      <c r="AK109" s="60"/>
      <c r="AL109" s="60"/>
      <c r="AM109" s="60"/>
      <c r="AN109" s="60"/>
      <c r="AO109" s="60"/>
      <c r="AP109" s="60"/>
      <c r="AQ109" s="60"/>
      <c r="AR109" s="60"/>
      <c r="AS109" s="60"/>
      <c r="AT109" s="60"/>
      <c r="AU109" s="60"/>
      <c r="AV109" s="60"/>
      <c r="AW109" s="60"/>
      <c r="AX109" s="60"/>
      <c r="AY109" s="60"/>
      <c r="AZ109" s="60"/>
      <c r="BA109" s="60"/>
      <c r="BB109" s="60"/>
      <c r="BC109" s="60"/>
      <c r="BD109" s="60"/>
      <c r="BE109" s="60"/>
      <c r="BF109" s="60"/>
      <c r="BG109" s="60"/>
      <c r="BH109" s="60"/>
      <c r="BI109" s="60"/>
      <c r="BJ109" s="60"/>
      <c r="BK109" s="60"/>
      <c r="BL109" s="60"/>
      <c r="BM109" s="60"/>
      <c r="BN109" s="60" t="e">
        <f>IF(VLOOKUP($Z109,'Identificación de Interesados'!$A$24:$I$33,7,0)&gt;0,VLOOKUP($Z109,'Identificación de Interesados'!$A$24:$I$33,7,0),"")</f>
        <v>#N/A</v>
      </c>
      <c r="BO109" s="60"/>
      <c r="BP109" s="60"/>
      <c r="BQ109" s="60"/>
      <c r="BR109" s="60"/>
      <c r="BS109" s="60"/>
      <c r="BT109" s="60"/>
      <c r="BU109" s="60"/>
      <c r="BV109" s="60"/>
      <c r="BW109" s="60"/>
      <c r="BX109" s="60"/>
      <c r="BY109" s="60"/>
      <c r="BZ109" s="60"/>
      <c r="CA109" s="59"/>
      <c r="CB109" s="57"/>
      <c r="CC109" s="57"/>
      <c r="CD109" s="57"/>
      <c r="CE109" s="57"/>
      <c r="CF109" s="57"/>
      <c r="CG109" s="57"/>
      <c r="CH109" s="57"/>
      <c r="CI109" s="57"/>
      <c r="CJ109" s="57"/>
      <c r="CK109" s="57"/>
      <c r="CL109" s="57"/>
      <c r="CM109" s="57"/>
      <c r="CN109" s="57"/>
      <c r="CO109" s="57"/>
      <c r="CP109" s="57"/>
      <c r="CQ109" s="57"/>
      <c r="CR109" s="57"/>
      <c r="CS109" s="57"/>
    </row>
    <row r="110" spans="25:97" x14ac:dyDescent="0.2">
      <c r="Y110" s="55"/>
      <c r="Z110" s="59">
        <v>39</v>
      </c>
      <c r="AA110" s="59" t="e">
        <f>IF(VLOOKUP(Z110,'Identificación de Interesados'!$A$24:$I$33,2,0)&gt;0,VLOOKUP(Z110,'Identificación de Interesados'!$A$24:$I$33,2,0),"")</f>
        <v>#N/A</v>
      </c>
      <c r="AB110" s="60"/>
      <c r="AC110" s="60"/>
      <c r="AD110" s="60"/>
      <c r="AE110" s="60"/>
      <c r="AF110" s="60"/>
      <c r="AG110" s="60"/>
      <c r="AH110" s="60"/>
      <c r="AI110" s="60"/>
      <c r="AJ110" s="60"/>
      <c r="AK110" s="60"/>
      <c r="AL110" s="60"/>
      <c r="AM110" s="60"/>
      <c r="AN110" s="60"/>
      <c r="AO110" s="60"/>
      <c r="AP110" s="60"/>
      <c r="AQ110" s="60"/>
      <c r="AR110" s="60"/>
      <c r="AS110" s="60"/>
      <c r="AT110" s="60"/>
      <c r="AU110" s="60"/>
      <c r="AV110" s="60"/>
      <c r="AW110" s="60"/>
      <c r="AX110" s="60"/>
      <c r="AY110" s="60"/>
      <c r="AZ110" s="60"/>
      <c r="BA110" s="60"/>
      <c r="BB110" s="60"/>
      <c r="BC110" s="60"/>
      <c r="BD110" s="60"/>
      <c r="BE110" s="60"/>
      <c r="BF110" s="60"/>
      <c r="BG110" s="60"/>
      <c r="BH110" s="60"/>
      <c r="BI110" s="60"/>
      <c r="BJ110" s="60"/>
      <c r="BK110" s="60"/>
      <c r="BL110" s="60"/>
      <c r="BM110" s="60"/>
      <c r="BN110" s="60"/>
      <c r="BO110" s="60" t="e">
        <f>IF(VLOOKUP($Z110,'Identificación de Interesados'!$A$24:$I$33,7,0)&gt;0,VLOOKUP($Z110,'Identificación de Interesados'!$A$24:$I$33,7,0),"")</f>
        <v>#N/A</v>
      </c>
      <c r="BP110" s="60"/>
      <c r="BQ110" s="60"/>
      <c r="BR110" s="60"/>
      <c r="BS110" s="60"/>
      <c r="BT110" s="60"/>
      <c r="BU110" s="60"/>
      <c r="BV110" s="60"/>
      <c r="BW110" s="60"/>
      <c r="BX110" s="60"/>
      <c r="BY110" s="60"/>
      <c r="BZ110" s="60"/>
      <c r="CA110" s="59"/>
      <c r="CB110" s="57"/>
      <c r="CC110" s="57"/>
      <c r="CD110" s="57"/>
      <c r="CE110" s="57"/>
      <c r="CF110" s="57"/>
      <c r="CG110" s="57"/>
      <c r="CH110" s="57"/>
      <c r="CI110" s="57"/>
      <c r="CJ110" s="57"/>
      <c r="CK110" s="57"/>
      <c r="CL110" s="57"/>
      <c r="CM110" s="57"/>
      <c r="CN110" s="57"/>
      <c r="CO110" s="57"/>
      <c r="CP110" s="57"/>
      <c r="CQ110" s="57"/>
      <c r="CR110" s="57"/>
      <c r="CS110" s="57"/>
    </row>
    <row r="111" spans="25:97" x14ac:dyDescent="0.2">
      <c r="Y111" s="55"/>
      <c r="Z111" s="59">
        <v>40</v>
      </c>
      <c r="AA111" s="59" t="e">
        <f>IF(VLOOKUP(Z111,'Identificación de Interesados'!$A$24:$I$33,2,0)&gt;0,VLOOKUP(Z111,'Identificación de Interesados'!$A$24:$I$33,2,0),"")</f>
        <v>#N/A</v>
      </c>
      <c r="AB111" s="60"/>
      <c r="AC111" s="60"/>
      <c r="AD111" s="60"/>
      <c r="AE111" s="60"/>
      <c r="AF111" s="60"/>
      <c r="AG111" s="60"/>
      <c r="AH111" s="60"/>
      <c r="AI111" s="60"/>
      <c r="AJ111" s="60"/>
      <c r="AK111" s="60"/>
      <c r="AL111" s="60"/>
      <c r="AM111" s="60"/>
      <c r="AN111" s="60"/>
      <c r="AO111" s="60"/>
      <c r="AP111" s="60"/>
      <c r="AQ111" s="60"/>
      <c r="AR111" s="60"/>
      <c r="AS111" s="60"/>
      <c r="AT111" s="60"/>
      <c r="AU111" s="60"/>
      <c r="AV111" s="60"/>
      <c r="AW111" s="60"/>
      <c r="AX111" s="60"/>
      <c r="AY111" s="60"/>
      <c r="AZ111" s="60"/>
      <c r="BA111" s="60"/>
      <c r="BB111" s="60"/>
      <c r="BC111" s="60"/>
      <c r="BD111" s="60"/>
      <c r="BE111" s="60"/>
      <c r="BF111" s="60"/>
      <c r="BG111" s="60"/>
      <c r="BH111" s="60"/>
      <c r="BI111" s="60"/>
      <c r="BJ111" s="60"/>
      <c r="BK111" s="60"/>
      <c r="BL111" s="60"/>
      <c r="BM111" s="60"/>
      <c r="BN111" s="60"/>
      <c r="BO111" s="60"/>
      <c r="BP111" s="60" t="e">
        <f>IF(VLOOKUP($Z111,'Identificación de Interesados'!$A$24:$I$33,7,0)&gt;0,VLOOKUP($Z111,'Identificación de Interesados'!$A$24:$I$33,7,0),"")</f>
        <v>#N/A</v>
      </c>
      <c r="BQ111" s="60"/>
      <c r="BR111" s="60"/>
      <c r="BS111" s="60"/>
      <c r="BT111" s="60"/>
      <c r="BU111" s="60"/>
      <c r="BV111" s="60"/>
      <c r="BW111" s="60"/>
      <c r="BX111" s="60"/>
      <c r="BY111" s="60"/>
      <c r="BZ111" s="60"/>
      <c r="CA111" s="59"/>
      <c r="CB111" s="57"/>
      <c r="CC111" s="57"/>
      <c r="CD111" s="57"/>
      <c r="CE111" s="57"/>
      <c r="CF111" s="57"/>
      <c r="CG111" s="57"/>
      <c r="CH111" s="57"/>
      <c r="CI111" s="57"/>
      <c r="CJ111" s="57"/>
      <c r="CK111" s="57"/>
      <c r="CL111" s="57"/>
      <c r="CM111" s="57"/>
      <c r="CN111" s="57"/>
      <c r="CO111" s="57"/>
      <c r="CP111" s="57"/>
      <c r="CQ111" s="57"/>
      <c r="CR111" s="57"/>
      <c r="CS111" s="57"/>
    </row>
    <row r="112" spans="25:97" x14ac:dyDescent="0.2">
      <c r="Y112" s="55"/>
      <c r="Z112" s="59">
        <v>41</v>
      </c>
      <c r="AA112" s="59" t="e">
        <f>IF(VLOOKUP(Z112,'Identificación de Interesados'!$A$24:$I$33,2,0)&gt;0,VLOOKUP(Z112,'Identificación de Interesados'!$A$24:$I$33,2,0),"")</f>
        <v>#N/A</v>
      </c>
      <c r="AB112" s="60"/>
      <c r="AC112" s="60"/>
      <c r="AD112" s="60"/>
      <c r="AE112" s="60"/>
      <c r="AF112" s="60"/>
      <c r="AG112" s="60"/>
      <c r="AH112" s="60"/>
      <c r="AI112" s="60"/>
      <c r="AJ112" s="60"/>
      <c r="AK112" s="60"/>
      <c r="AL112" s="60"/>
      <c r="AM112" s="60"/>
      <c r="AN112" s="60"/>
      <c r="AO112" s="60"/>
      <c r="AP112" s="60"/>
      <c r="AQ112" s="60"/>
      <c r="AR112" s="60"/>
      <c r="AS112" s="60"/>
      <c r="AT112" s="60"/>
      <c r="AU112" s="60"/>
      <c r="AV112" s="60"/>
      <c r="AW112" s="60"/>
      <c r="AX112" s="60"/>
      <c r="AY112" s="60"/>
      <c r="AZ112" s="60"/>
      <c r="BA112" s="60"/>
      <c r="BB112" s="60"/>
      <c r="BC112" s="60"/>
      <c r="BD112" s="60"/>
      <c r="BE112" s="60"/>
      <c r="BF112" s="60"/>
      <c r="BG112" s="60"/>
      <c r="BH112" s="60"/>
      <c r="BI112" s="60"/>
      <c r="BJ112" s="60"/>
      <c r="BK112" s="60"/>
      <c r="BL112" s="60"/>
      <c r="BM112" s="60"/>
      <c r="BN112" s="60"/>
      <c r="BO112" s="60"/>
      <c r="BP112" s="60"/>
      <c r="BQ112" s="60" t="e">
        <f>IF(VLOOKUP($Z112,'Identificación de Interesados'!$A$24:$I$33,7,0)&gt;0,VLOOKUP($Z112,'Identificación de Interesados'!$A$24:$I$33,7,0),"")</f>
        <v>#N/A</v>
      </c>
      <c r="BR112" s="60"/>
      <c r="BS112" s="60"/>
      <c r="BT112" s="60"/>
      <c r="BU112" s="60"/>
      <c r="BV112" s="60"/>
      <c r="BW112" s="60"/>
      <c r="BX112" s="60"/>
      <c r="BY112" s="60"/>
      <c r="BZ112" s="60"/>
      <c r="CA112" s="59"/>
      <c r="CB112" s="57"/>
      <c r="CC112" s="57"/>
      <c r="CD112" s="57"/>
      <c r="CE112" s="57"/>
      <c r="CF112" s="57"/>
      <c r="CG112" s="57"/>
      <c r="CH112" s="57"/>
      <c r="CI112" s="57"/>
      <c r="CJ112" s="57"/>
      <c r="CK112" s="57"/>
      <c r="CL112" s="57"/>
      <c r="CM112" s="57"/>
      <c r="CN112" s="57"/>
      <c r="CO112" s="57"/>
      <c r="CP112" s="57"/>
      <c r="CQ112" s="57"/>
      <c r="CR112" s="57"/>
      <c r="CS112" s="57"/>
    </row>
    <row r="113" spans="25:97" x14ac:dyDescent="0.2">
      <c r="Y113" s="55"/>
      <c r="Z113" s="59">
        <v>42</v>
      </c>
      <c r="AA113" s="59" t="e">
        <f>IF(VLOOKUP(Z113,'Identificación de Interesados'!$A$24:$I$33,2,0)&gt;0,VLOOKUP(Z113,'Identificación de Interesados'!$A$24:$I$33,2,0),"")</f>
        <v>#N/A</v>
      </c>
      <c r="AB113" s="60"/>
      <c r="AC113" s="60"/>
      <c r="AD113" s="60"/>
      <c r="AE113" s="60"/>
      <c r="AF113" s="60"/>
      <c r="AG113" s="60"/>
      <c r="AH113" s="60"/>
      <c r="AI113" s="60"/>
      <c r="AJ113" s="60"/>
      <c r="AK113" s="60"/>
      <c r="AL113" s="60"/>
      <c r="AM113" s="60"/>
      <c r="AN113" s="60"/>
      <c r="AO113" s="60"/>
      <c r="AP113" s="60"/>
      <c r="AQ113" s="60"/>
      <c r="AR113" s="60"/>
      <c r="AS113" s="60"/>
      <c r="AT113" s="60"/>
      <c r="AU113" s="60"/>
      <c r="AV113" s="60"/>
      <c r="AW113" s="60"/>
      <c r="AX113" s="60"/>
      <c r="AY113" s="60"/>
      <c r="AZ113" s="60"/>
      <c r="BA113" s="60"/>
      <c r="BB113" s="60"/>
      <c r="BC113" s="60"/>
      <c r="BD113" s="60"/>
      <c r="BE113" s="60"/>
      <c r="BF113" s="60"/>
      <c r="BG113" s="60"/>
      <c r="BH113" s="60"/>
      <c r="BI113" s="60"/>
      <c r="BJ113" s="60"/>
      <c r="BK113" s="60"/>
      <c r="BL113" s="60"/>
      <c r="BM113" s="60"/>
      <c r="BN113" s="60"/>
      <c r="BO113" s="60"/>
      <c r="BP113" s="60"/>
      <c r="BQ113" s="60"/>
      <c r="BR113" s="60" t="e">
        <f>IF(VLOOKUP($Z113,'Identificación de Interesados'!$A$24:$I$33,7,0)&gt;0,VLOOKUP($Z113,'Identificación de Interesados'!$A$24:$I$33,7,0),"")</f>
        <v>#N/A</v>
      </c>
      <c r="BS113" s="60"/>
      <c r="BT113" s="60"/>
      <c r="BU113" s="60"/>
      <c r="BV113" s="60"/>
      <c r="BW113" s="60"/>
      <c r="BX113" s="60"/>
      <c r="BY113" s="60"/>
      <c r="BZ113" s="60"/>
      <c r="CA113" s="59"/>
      <c r="CB113" s="57"/>
      <c r="CC113" s="57"/>
      <c r="CD113" s="57"/>
      <c r="CE113" s="57"/>
      <c r="CF113" s="57"/>
      <c r="CG113" s="57"/>
      <c r="CH113" s="57"/>
      <c r="CI113" s="57"/>
      <c r="CJ113" s="57"/>
      <c r="CK113" s="57"/>
      <c r="CL113" s="57"/>
      <c r="CM113" s="57"/>
      <c r="CN113" s="57"/>
      <c r="CO113" s="57"/>
      <c r="CP113" s="57"/>
      <c r="CQ113" s="57"/>
      <c r="CR113" s="57"/>
      <c r="CS113" s="57"/>
    </row>
    <row r="114" spans="25:97" x14ac:dyDescent="0.2">
      <c r="Y114" s="55"/>
      <c r="Z114" s="59">
        <v>43</v>
      </c>
      <c r="AA114" s="59" t="e">
        <f>IF(VLOOKUP(Z114,'Identificación de Interesados'!$A$24:$I$33,2,0)&gt;0,VLOOKUP(Z114,'Identificación de Interesados'!$A$24:$I$33,2,0),"")</f>
        <v>#N/A</v>
      </c>
      <c r="AB114" s="60"/>
      <c r="AC114" s="60"/>
      <c r="AD114" s="60"/>
      <c r="AE114" s="60"/>
      <c r="AF114" s="60"/>
      <c r="AG114" s="60"/>
      <c r="AH114" s="60"/>
      <c r="AI114" s="60"/>
      <c r="AJ114" s="60"/>
      <c r="AK114" s="60"/>
      <c r="AL114" s="60"/>
      <c r="AM114" s="60"/>
      <c r="AN114" s="60"/>
      <c r="AO114" s="60"/>
      <c r="AP114" s="60"/>
      <c r="AQ114" s="60"/>
      <c r="AR114" s="60"/>
      <c r="AS114" s="60"/>
      <c r="AT114" s="60"/>
      <c r="AU114" s="60"/>
      <c r="AV114" s="60"/>
      <c r="AW114" s="60"/>
      <c r="AX114" s="60"/>
      <c r="AY114" s="60"/>
      <c r="AZ114" s="60"/>
      <c r="BA114" s="60"/>
      <c r="BB114" s="60"/>
      <c r="BC114" s="60"/>
      <c r="BD114" s="60"/>
      <c r="BE114" s="60"/>
      <c r="BF114" s="60"/>
      <c r="BG114" s="60"/>
      <c r="BH114" s="60"/>
      <c r="BI114" s="60"/>
      <c r="BJ114" s="60"/>
      <c r="BK114" s="60"/>
      <c r="BL114" s="60"/>
      <c r="BM114" s="60"/>
      <c r="BN114" s="60"/>
      <c r="BO114" s="60"/>
      <c r="BP114" s="60"/>
      <c r="BQ114" s="60"/>
      <c r="BR114" s="60"/>
      <c r="BS114" s="60" t="e">
        <f>IF(VLOOKUP($Z114,'Identificación de Interesados'!$A$24:$I$33,7,0)&gt;0,VLOOKUP($Z114,'Identificación de Interesados'!$A$24:$I$33,7,0),"")</f>
        <v>#N/A</v>
      </c>
      <c r="BT114" s="60"/>
      <c r="BU114" s="60"/>
      <c r="BV114" s="60"/>
      <c r="BW114" s="60"/>
      <c r="BX114" s="60"/>
      <c r="BY114" s="60"/>
      <c r="BZ114" s="60"/>
      <c r="CA114" s="59"/>
      <c r="CB114" s="57"/>
      <c r="CC114" s="57"/>
      <c r="CD114" s="57"/>
      <c r="CE114" s="57"/>
      <c r="CF114" s="57"/>
      <c r="CG114" s="57"/>
      <c r="CH114" s="57"/>
      <c r="CI114" s="57"/>
      <c r="CJ114" s="57"/>
      <c r="CK114" s="57"/>
      <c r="CL114" s="57"/>
      <c r="CM114" s="57"/>
      <c r="CN114" s="57"/>
      <c r="CO114" s="57"/>
      <c r="CP114" s="57"/>
      <c r="CQ114" s="57"/>
      <c r="CR114" s="57"/>
      <c r="CS114" s="57"/>
    </row>
    <row r="115" spans="25:97" x14ac:dyDescent="0.2">
      <c r="Y115" s="55"/>
      <c r="Z115" s="59">
        <v>44</v>
      </c>
      <c r="AA115" s="59" t="e">
        <f>IF(VLOOKUP(Z115,'Identificación de Interesados'!$A$24:$I$33,2,0)&gt;0,VLOOKUP(Z115,'Identificación de Interesados'!$A$24:$I$33,2,0),"")</f>
        <v>#N/A</v>
      </c>
      <c r="AB115" s="60"/>
      <c r="AC115" s="60"/>
      <c r="AD115" s="60"/>
      <c r="AE115" s="60"/>
      <c r="AF115" s="60"/>
      <c r="AG115" s="60"/>
      <c r="AH115" s="60"/>
      <c r="AI115" s="60"/>
      <c r="AJ115" s="60"/>
      <c r="AK115" s="60"/>
      <c r="AL115" s="60"/>
      <c r="AM115" s="60"/>
      <c r="AN115" s="60"/>
      <c r="AO115" s="60"/>
      <c r="AP115" s="60"/>
      <c r="AQ115" s="60"/>
      <c r="AR115" s="60"/>
      <c r="AS115" s="60"/>
      <c r="AT115" s="60"/>
      <c r="AU115" s="60"/>
      <c r="AV115" s="60"/>
      <c r="AW115" s="60"/>
      <c r="AX115" s="60"/>
      <c r="AY115" s="60"/>
      <c r="AZ115" s="60"/>
      <c r="BA115" s="60"/>
      <c r="BB115" s="60"/>
      <c r="BC115" s="60"/>
      <c r="BD115" s="60"/>
      <c r="BE115" s="60"/>
      <c r="BF115" s="60"/>
      <c r="BG115" s="60"/>
      <c r="BH115" s="60"/>
      <c r="BI115" s="60"/>
      <c r="BJ115" s="60"/>
      <c r="BK115" s="60"/>
      <c r="BL115" s="60"/>
      <c r="BM115" s="60"/>
      <c r="BN115" s="60"/>
      <c r="BO115" s="60"/>
      <c r="BP115" s="60"/>
      <c r="BQ115" s="60"/>
      <c r="BR115" s="60"/>
      <c r="BS115" s="60"/>
      <c r="BT115" s="60" t="e">
        <f>IF(VLOOKUP($Z115,'Identificación de Interesados'!$A$24:$I$33,7,0)&gt;0,VLOOKUP($Z115,'Identificación de Interesados'!$A$24:$I$33,7,0),"")</f>
        <v>#N/A</v>
      </c>
      <c r="BU115" s="60"/>
      <c r="BV115" s="60"/>
      <c r="BW115" s="60"/>
      <c r="BX115" s="60"/>
      <c r="BY115" s="60"/>
      <c r="BZ115" s="60"/>
      <c r="CA115" s="59"/>
      <c r="CB115" s="57"/>
      <c r="CC115" s="57"/>
      <c r="CD115" s="57"/>
      <c r="CE115" s="57"/>
      <c r="CF115" s="57"/>
      <c r="CG115" s="57"/>
      <c r="CH115" s="57"/>
      <c r="CI115" s="57"/>
      <c r="CJ115" s="57"/>
      <c r="CK115" s="57"/>
      <c r="CL115" s="57"/>
      <c r="CM115" s="57"/>
      <c r="CN115" s="57"/>
      <c r="CO115" s="57"/>
      <c r="CP115" s="57"/>
      <c r="CQ115" s="57"/>
      <c r="CR115" s="57"/>
      <c r="CS115" s="57"/>
    </row>
    <row r="116" spans="25:97" x14ac:dyDescent="0.2">
      <c r="Y116" s="55"/>
      <c r="Z116" s="59">
        <v>45</v>
      </c>
      <c r="AA116" s="59" t="e">
        <f>IF(VLOOKUP(Z116,'Identificación de Interesados'!$A$24:$I$33,2,0)&gt;0,VLOOKUP(Z116,'Identificación de Interesados'!$A$24:$I$33,2,0),"")</f>
        <v>#N/A</v>
      </c>
      <c r="AB116" s="60"/>
      <c r="AC116" s="60"/>
      <c r="AD116" s="60"/>
      <c r="AE116" s="60"/>
      <c r="AF116" s="60"/>
      <c r="AG116" s="60"/>
      <c r="AH116" s="60"/>
      <c r="AI116" s="60"/>
      <c r="AJ116" s="60"/>
      <c r="AK116" s="60"/>
      <c r="AL116" s="60"/>
      <c r="AM116" s="60"/>
      <c r="AN116" s="60"/>
      <c r="AO116" s="60"/>
      <c r="AP116" s="60"/>
      <c r="AQ116" s="60"/>
      <c r="AR116" s="60"/>
      <c r="AS116" s="60"/>
      <c r="AT116" s="60"/>
      <c r="AU116" s="60"/>
      <c r="AV116" s="60"/>
      <c r="AW116" s="60"/>
      <c r="AX116" s="60"/>
      <c r="AY116" s="60"/>
      <c r="AZ116" s="60"/>
      <c r="BA116" s="60"/>
      <c r="BB116" s="60"/>
      <c r="BC116" s="60"/>
      <c r="BD116" s="60"/>
      <c r="BE116" s="60"/>
      <c r="BF116" s="60"/>
      <c r="BG116" s="60"/>
      <c r="BH116" s="60"/>
      <c r="BI116" s="60"/>
      <c r="BJ116" s="60"/>
      <c r="BK116" s="60"/>
      <c r="BL116" s="60"/>
      <c r="BM116" s="60"/>
      <c r="BN116" s="60"/>
      <c r="BO116" s="60"/>
      <c r="BP116" s="60"/>
      <c r="BQ116" s="60"/>
      <c r="BR116" s="60"/>
      <c r="BS116" s="60"/>
      <c r="BT116" s="60"/>
      <c r="BU116" s="60" t="e">
        <f>IF(VLOOKUP($Z116,'Identificación de Interesados'!$A$24:$I$33,7,0)&gt;0,VLOOKUP($Z116,'Identificación de Interesados'!$A$24:$I$33,7,0),"")</f>
        <v>#N/A</v>
      </c>
      <c r="BV116" s="60"/>
      <c r="BW116" s="60"/>
      <c r="BX116" s="60"/>
      <c r="BY116" s="60"/>
      <c r="BZ116" s="60"/>
      <c r="CA116" s="59"/>
      <c r="CB116" s="57"/>
      <c r="CC116" s="57"/>
      <c r="CD116" s="57"/>
      <c r="CE116" s="57"/>
      <c r="CF116" s="57"/>
      <c r="CG116" s="57"/>
      <c r="CH116" s="57"/>
      <c r="CI116" s="57"/>
      <c r="CJ116" s="57"/>
      <c r="CK116" s="57"/>
      <c r="CL116" s="57"/>
      <c r="CM116" s="57"/>
      <c r="CN116" s="57"/>
      <c r="CO116" s="57"/>
      <c r="CP116" s="57"/>
      <c r="CQ116" s="57"/>
      <c r="CR116" s="57"/>
      <c r="CS116" s="57"/>
    </row>
    <row r="117" spans="25:97" x14ac:dyDescent="0.2">
      <c r="Y117" s="55"/>
      <c r="Z117" s="59">
        <v>46</v>
      </c>
      <c r="AA117" s="59" t="e">
        <f>IF(VLOOKUP(Z117,'Identificación de Interesados'!$A$24:$I$33,2,0)&gt;0,VLOOKUP(Z117,'Identificación de Interesados'!$A$24:$I$33,2,0),"")</f>
        <v>#N/A</v>
      </c>
      <c r="AB117" s="60"/>
      <c r="AC117" s="60"/>
      <c r="AD117" s="60"/>
      <c r="AE117" s="60"/>
      <c r="AF117" s="60"/>
      <c r="AG117" s="60"/>
      <c r="AH117" s="60"/>
      <c r="AI117" s="60"/>
      <c r="AJ117" s="60"/>
      <c r="AK117" s="60"/>
      <c r="AL117" s="60"/>
      <c r="AM117" s="60"/>
      <c r="AN117" s="60"/>
      <c r="AO117" s="60"/>
      <c r="AP117" s="60"/>
      <c r="AQ117" s="60"/>
      <c r="AR117" s="60"/>
      <c r="AS117" s="60"/>
      <c r="AT117" s="60"/>
      <c r="AU117" s="60"/>
      <c r="AV117" s="60"/>
      <c r="AW117" s="60"/>
      <c r="AX117" s="60"/>
      <c r="AY117" s="60"/>
      <c r="AZ117" s="60"/>
      <c r="BA117" s="60"/>
      <c r="BB117" s="60"/>
      <c r="BC117" s="60"/>
      <c r="BD117" s="60"/>
      <c r="BE117" s="60"/>
      <c r="BF117" s="60"/>
      <c r="BG117" s="60"/>
      <c r="BH117" s="60"/>
      <c r="BI117" s="60"/>
      <c r="BJ117" s="60"/>
      <c r="BK117" s="60"/>
      <c r="BL117" s="60"/>
      <c r="BM117" s="60"/>
      <c r="BN117" s="60"/>
      <c r="BO117" s="60"/>
      <c r="BP117" s="60"/>
      <c r="BQ117" s="60"/>
      <c r="BR117" s="60"/>
      <c r="BS117" s="60"/>
      <c r="BT117" s="60"/>
      <c r="BU117" s="60"/>
      <c r="BV117" s="60" t="e">
        <f>IF(VLOOKUP($Z117,'Identificación de Interesados'!$A$24:$I$33,7,0)&gt;0,VLOOKUP($Z117,'Identificación de Interesados'!$A$24:$I$33,7,0),"")</f>
        <v>#N/A</v>
      </c>
      <c r="BW117" s="60"/>
      <c r="BX117" s="60"/>
      <c r="BY117" s="60"/>
      <c r="BZ117" s="60"/>
      <c r="CA117" s="59"/>
      <c r="CB117" s="57"/>
      <c r="CC117" s="57"/>
      <c r="CD117" s="57"/>
      <c r="CE117" s="57"/>
      <c r="CF117" s="57"/>
      <c r="CG117" s="57"/>
      <c r="CH117" s="57"/>
      <c r="CI117" s="57"/>
      <c r="CJ117" s="57"/>
      <c r="CK117" s="57"/>
      <c r="CL117" s="57"/>
      <c r="CM117" s="57"/>
      <c r="CN117" s="57"/>
      <c r="CO117" s="57"/>
      <c r="CP117" s="57"/>
      <c r="CQ117" s="57"/>
      <c r="CR117" s="57"/>
      <c r="CS117" s="57"/>
    </row>
    <row r="118" spans="25:97" x14ac:dyDescent="0.2">
      <c r="Y118" s="55"/>
      <c r="Z118" s="59">
        <v>47</v>
      </c>
      <c r="AA118" s="59" t="e">
        <f>IF(VLOOKUP(Z118,'Identificación de Interesados'!$A$24:$I$33,2,0)&gt;0,VLOOKUP(Z118,'Identificación de Interesados'!$A$24:$I$33,2,0),"")</f>
        <v>#N/A</v>
      </c>
      <c r="AB118" s="60"/>
      <c r="AC118" s="60"/>
      <c r="AD118" s="60"/>
      <c r="AE118" s="60"/>
      <c r="AF118" s="60"/>
      <c r="AG118" s="60"/>
      <c r="AH118" s="60"/>
      <c r="AI118" s="60"/>
      <c r="AJ118" s="60"/>
      <c r="AK118" s="60"/>
      <c r="AL118" s="60"/>
      <c r="AM118" s="60"/>
      <c r="AN118" s="60"/>
      <c r="AO118" s="60"/>
      <c r="AP118" s="60"/>
      <c r="AQ118" s="60"/>
      <c r="AR118" s="60"/>
      <c r="AS118" s="60"/>
      <c r="AT118" s="60"/>
      <c r="AU118" s="60"/>
      <c r="AV118" s="60"/>
      <c r="AW118" s="60"/>
      <c r="AX118" s="60"/>
      <c r="AY118" s="60"/>
      <c r="AZ118" s="60"/>
      <c r="BA118" s="60"/>
      <c r="BB118" s="60"/>
      <c r="BC118" s="60"/>
      <c r="BD118" s="60"/>
      <c r="BE118" s="60"/>
      <c r="BF118" s="60"/>
      <c r="BG118" s="60"/>
      <c r="BH118" s="60"/>
      <c r="BI118" s="60"/>
      <c r="BJ118" s="60"/>
      <c r="BK118" s="60"/>
      <c r="BL118" s="60"/>
      <c r="BM118" s="60"/>
      <c r="BN118" s="60"/>
      <c r="BO118" s="60"/>
      <c r="BP118" s="60"/>
      <c r="BQ118" s="60"/>
      <c r="BR118" s="60"/>
      <c r="BS118" s="60"/>
      <c r="BT118" s="60"/>
      <c r="BU118" s="60"/>
      <c r="BV118" s="60"/>
      <c r="BW118" s="60" t="e">
        <f>IF(VLOOKUP($Z118,'Identificación de Interesados'!$A$24:$I$33,7,0)&gt;0,VLOOKUP($Z118,'Identificación de Interesados'!$A$24:$I$33,7,0),"")</f>
        <v>#N/A</v>
      </c>
      <c r="BX118" s="60"/>
      <c r="BY118" s="60"/>
      <c r="BZ118" s="60"/>
      <c r="CA118" s="59"/>
      <c r="CB118" s="57"/>
      <c r="CC118" s="57"/>
      <c r="CD118" s="57"/>
      <c r="CE118" s="57"/>
      <c r="CF118" s="57"/>
      <c r="CG118" s="57"/>
      <c r="CH118" s="57"/>
      <c r="CI118" s="57"/>
      <c r="CJ118" s="57"/>
      <c r="CK118" s="57"/>
      <c r="CL118" s="57"/>
      <c r="CM118" s="57"/>
      <c r="CN118" s="57"/>
      <c r="CO118" s="57"/>
      <c r="CP118" s="57"/>
      <c r="CQ118" s="57"/>
      <c r="CR118" s="57"/>
      <c r="CS118" s="57"/>
    </row>
    <row r="119" spans="25:97" x14ac:dyDescent="0.2">
      <c r="Y119" s="55"/>
      <c r="Z119" s="59">
        <v>48</v>
      </c>
      <c r="AA119" s="59" t="e">
        <f>IF(VLOOKUP(Z119,'Identificación de Interesados'!$A$24:$I$33,2,0)&gt;0,VLOOKUP(Z119,'Identificación de Interesados'!$A$24:$I$33,2,0),"")</f>
        <v>#N/A</v>
      </c>
      <c r="AB119" s="60"/>
      <c r="AC119" s="60"/>
      <c r="AD119" s="60"/>
      <c r="AE119" s="60"/>
      <c r="AF119" s="60"/>
      <c r="AG119" s="60"/>
      <c r="AH119" s="60"/>
      <c r="AI119" s="60"/>
      <c r="AJ119" s="60"/>
      <c r="AK119" s="60"/>
      <c r="AL119" s="60"/>
      <c r="AM119" s="60"/>
      <c r="AN119" s="60"/>
      <c r="AO119" s="60"/>
      <c r="AP119" s="60"/>
      <c r="AQ119" s="60"/>
      <c r="AR119" s="60"/>
      <c r="AS119" s="60"/>
      <c r="AT119" s="60"/>
      <c r="AU119" s="60"/>
      <c r="AV119" s="60"/>
      <c r="AW119" s="60"/>
      <c r="AX119" s="60"/>
      <c r="AY119" s="60"/>
      <c r="AZ119" s="60"/>
      <c r="BA119" s="60"/>
      <c r="BB119" s="60"/>
      <c r="BC119" s="60"/>
      <c r="BD119" s="60"/>
      <c r="BE119" s="60"/>
      <c r="BF119" s="60"/>
      <c r="BG119" s="60"/>
      <c r="BH119" s="60"/>
      <c r="BI119" s="60"/>
      <c r="BJ119" s="60"/>
      <c r="BK119" s="60"/>
      <c r="BL119" s="60"/>
      <c r="BM119" s="60"/>
      <c r="BN119" s="60"/>
      <c r="BO119" s="60"/>
      <c r="BP119" s="60"/>
      <c r="BQ119" s="60"/>
      <c r="BR119" s="60"/>
      <c r="BS119" s="60"/>
      <c r="BT119" s="60"/>
      <c r="BU119" s="60"/>
      <c r="BV119" s="60"/>
      <c r="BW119" s="60"/>
      <c r="BX119" s="60" t="e">
        <f>IF(VLOOKUP($Z119,'Identificación de Interesados'!$A$24:$I$33,7,0)&gt;0,VLOOKUP($Z119,'Identificación de Interesados'!$A$24:$I$33,7,0),"")</f>
        <v>#N/A</v>
      </c>
      <c r="BY119" s="60"/>
      <c r="BZ119" s="60"/>
      <c r="CA119" s="59"/>
      <c r="CB119" s="57"/>
      <c r="CC119" s="57"/>
      <c r="CD119" s="57"/>
      <c r="CE119" s="57"/>
      <c r="CF119" s="57"/>
      <c r="CG119" s="57"/>
      <c r="CH119" s="57"/>
      <c r="CI119" s="57"/>
      <c r="CJ119" s="57"/>
      <c r="CK119" s="57"/>
      <c r="CL119" s="57"/>
      <c r="CM119" s="57"/>
      <c r="CN119" s="57"/>
      <c r="CO119" s="57"/>
      <c r="CP119" s="57"/>
      <c r="CQ119" s="57"/>
      <c r="CR119" s="57"/>
      <c r="CS119" s="57"/>
    </row>
    <row r="120" spans="25:97" x14ac:dyDescent="0.2">
      <c r="Y120" s="55"/>
      <c r="Z120" s="59">
        <v>49</v>
      </c>
      <c r="AA120" s="59" t="e">
        <f>IF(VLOOKUP(Z120,'Identificación de Interesados'!$A$24:$I$33,2,0)&gt;0,VLOOKUP(Z120,'Identificación de Interesados'!$A$24:$I$33,2,0),"")</f>
        <v>#N/A</v>
      </c>
      <c r="AB120" s="60"/>
      <c r="AC120" s="60"/>
      <c r="AD120" s="60"/>
      <c r="AE120" s="60"/>
      <c r="AF120" s="60"/>
      <c r="AG120" s="60"/>
      <c r="AH120" s="60"/>
      <c r="AI120" s="60"/>
      <c r="AJ120" s="60"/>
      <c r="AK120" s="60"/>
      <c r="AL120" s="60"/>
      <c r="AM120" s="60"/>
      <c r="AN120" s="60"/>
      <c r="AO120" s="60"/>
      <c r="AP120" s="60"/>
      <c r="AQ120" s="60"/>
      <c r="AR120" s="60"/>
      <c r="AS120" s="60"/>
      <c r="AT120" s="60"/>
      <c r="AU120" s="60"/>
      <c r="AV120" s="60"/>
      <c r="AW120" s="60"/>
      <c r="AX120" s="60"/>
      <c r="AY120" s="60"/>
      <c r="AZ120" s="60"/>
      <c r="BA120" s="60"/>
      <c r="BB120" s="60"/>
      <c r="BC120" s="60"/>
      <c r="BD120" s="60"/>
      <c r="BE120" s="60"/>
      <c r="BF120" s="60"/>
      <c r="BG120" s="60"/>
      <c r="BH120" s="60"/>
      <c r="BI120" s="60"/>
      <c r="BJ120" s="60"/>
      <c r="BK120" s="60"/>
      <c r="BL120" s="60"/>
      <c r="BM120" s="60"/>
      <c r="BN120" s="60"/>
      <c r="BO120" s="60"/>
      <c r="BP120" s="60"/>
      <c r="BQ120" s="60"/>
      <c r="BR120" s="60"/>
      <c r="BS120" s="60"/>
      <c r="BT120" s="60"/>
      <c r="BU120" s="60"/>
      <c r="BV120" s="60"/>
      <c r="BW120" s="60"/>
      <c r="BX120" s="60"/>
      <c r="BY120" s="60" t="e">
        <f>IF(VLOOKUP($Z120,'Identificación de Interesados'!$A$24:$I$33,7,0)&gt;0,VLOOKUP($Z120,'Identificación de Interesados'!$A$24:$I$33,7,0),"")</f>
        <v>#N/A</v>
      </c>
      <c r="BZ120" s="60"/>
      <c r="CA120" s="59"/>
      <c r="CB120" s="57"/>
      <c r="CC120" s="57"/>
      <c r="CD120" s="57"/>
      <c r="CE120" s="57"/>
      <c r="CF120" s="57"/>
      <c r="CG120" s="57"/>
      <c r="CH120" s="57"/>
      <c r="CI120" s="57"/>
      <c r="CJ120" s="57"/>
      <c r="CK120" s="57"/>
      <c r="CL120" s="57"/>
      <c r="CM120" s="57"/>
      <c r="CN120" s="57"/>
      <c r="CO120" s="57"/>
      <c r="CP120" s="57"/>
      <c r="CQ120" s="57"/>
      <c r="CR120" s="57"/>
      <c r="CS120" s="57"/>
    </row>
    <row r="121" spans="25:97" x14ac:dyDescent="0.2">
      <c r="Y121" s="55"/>
      <c r="Z121" s="59">
        <v>50</v>
      </c>
      <c r="AA121" s="59" t="e">
        <f>IF(VLOOKUP(Z121,'Identificación de Interesados'!$A$24:$I$33,2,0)&gt;0,VLOOKUP(Z121,'Identificación de Interesados'!$A$24:$I$33,2,0),"")</f>
        <v>#N/A</v>
      </c>
      <c r="AB121" s="60"/>
      <c r="AC121" s="60"/>
      <c r="AD121" s="60"/>
      <c r="AE121" s="60"/>
      <c r="AF121" s="60"/>
      <c r="AG121" s="60"/>
      <c r="AH121" s="60"/>
      <c r="AI121" s="60"/>
      <c r="AJ121" s="60"/>
      <c r="AK121" s="60"/>
      <c r="AL121" s="60"/>
      <c r="AM121" s="60"/>
      <c r="AN121" s="60"/>
      <c r="AO121" s="60"/>
      <c r="AP121" s="60"/>
      <c r="AQ121" s="60"/>
      <c r="AR121" s="60"/>
      <c r="AS121" s="60"/>
      <c r="AT121" s="60"/>
      <c r="AU121" s="60"/>
      <c r="AV121" s="60"/>
      <c r="AW121" s="60"/>
      <c r="AX121" s="60"/>
      <c r="AY121" s="60"/>
      <c r="AZ121" s="60"/>
      <c r="BA121" s="60"/>
      <c r="BB121" s="60"/>
      <c r="BC121" s="60"/>
      <c r="BD121" s="60"/>
      <c r="BE121" s="60"/>
      <c r="BF121" s="60"/>
      <c r="BG121" s="60"/>
      <c r="BH121" s="60"/>
      <c r="BI121" s="60"/>
      <c r="BJ121" s="60"/>
      <c r="BK121" s="60"/>
      <c r="BL121" s="60"/>
      <c r="BM121" s="60"/>
      <c r="BN121" s="60"/>
      <c r="BO121" s="60"/>
      <c r="BP121" s="60"/>
      <c r="BQ121" s="60"/>
      <c r="BR121" s="60"/>
      <c r="BS121" s="60"/>
      <c r="BT121" s="60"/>
      <c r="BU121" s="60"/>
      <c r="BV121" s="60"/>
      <c r="BW121" s="60"/>
      <c r="BX121" s="60"/>
      <c r="BY121" s="60"/>
      <c r="BZ121" s="60" t="e">
        <f>IF(VLOOKUP($Z121,'Identificación de Interesados'!$A$24:$I$33,7,0)&gt;0,VLOOKUP($Z121,'Identificación de Interesados'!$A$24:$I$33,7,0),"")</f>
        <v>#N/A</v>
      </c>
      <c r="CA121" s="59"/>
      <c r="CB121" s="57"/>
      <c r="CC121" s="57"/>
      <c r="CD121" s="57"/>
      <c r="CE121" s="57"/>
      <c r="CF121" s="57"/>
      <c r="CG121" s="57"/>
      <c r="CH121" s="57"/>
      <c r="CI121" s="57"/>
      <c r="CJ121" s="57"/>
      <c r="CK121" s="57"/>
      <c r="CL121" s="57"/>
      <c r="CM121" s="57"/>
      <c r="CN121" s="57"/>
      <c r="CO121" s="57"/>
      <c r="CP121" s="57"/>
      <c r="CQ121" s="57"/>
      <c r="CR121" s="57"/>
      <c r="CS121" s="57"/>
    </row>
    <row r="122" spans="25:97" x14ac:dyDescent="0.2">
      <c r="Y122" s="55"/>
      <c r="Z122" s="59"/>
      <c r="AA122" s="59"/>
      <c r="AB122" s="60"/>
      <c r="AC122" s="60"/>
      <c r="AD122" s="60"/>
      <c r="AE122" s="60"/>
      <c r="AF122" s="60"/>
      <c r="AG122" s="60"/>
      <c r="AH122" s="60"/>
      <c r="AI122" s="60"/>
      <c r="AJ122" s="60"/>
      <c r="AK122" s="60"/>
      <c r="AL122" s="60"/>
      <c r="AM122" s="60"/>
      <c r="AN122" s="60"/>
      <c r="AO122" s="60"/>
      <c r="AP122" s="60"/>
      <c r="AQ122" s="60"/>
      <c r="AR122" s="60"/>
      <c r="AS122" s="60"/>
      <c r="AT122" s="60"/>
      <c r="AU122" s="60"/>
      <c r="AV122" s="60"/>
      <c r="AW122" s="60"/>
      <c r="AX122" s="60"/>
      <c r="AY122" s="60"/>
      <c r="AZ122" s="60"/>
      <c r="BA122" s="60"/>
      <c r="BB122" s="60"/>
      <c r="BC122" s="60"/>
      <c r="BD122" s="60"/>
      <c r="BE122" s="60"/>
      <c r="BF122" s="60"/>
      <c r="BG122" s="60"/>
      <c r="BH122" s="60"/>
      <c r="BI122" s="60"/>
      <c r="BJ122" s="60"/>
      <c r="BK122" s="60"/>
      <c r="BL122" s="60"/>
      <c r="BM122" s="60"/>
      <c r="BN122" s="60"/>
      <c r="BO122" s="60"/>
      <c r="BP122" s="60"/>
      <c r="BQ122" s="60"/>
      <c r="BR122" s="60"/>
      <c r="BS122" s="60"/>
      <c r="BT122" s="60"/>
      <c r="BU122" s="60"/>
      <c r="BV122" s="60"/>
      <c r="BW122" s="60"/>
      <c r="BX122" s="60"/>
      <c r="BY122" s="60"/>
      <c r="BZ122" s="60"/>
      <c r="CA122" s="59"/>
      <c r="CB122" s="57"/>
      <c r="CC122" s="57"/>
      <c r="CD122" s="57"/>
      <c r="CE122" s="57"/>
      <c r="CF122" s="57"/>
      <c r="CG122" s="57"/>
      <c r="CH122" s="57"/>
      <c r="CI122" s="57"/>
      <c r="CJ122" s="57"/>
      <c r="CK122" s="57"/>
      <c r="CL122" s="57"/>
      <c r="CM122" s="57"/>
      <c r="CN122" s="57"/>
      <c r="CO122" s="57"/>
      <c r="CP122" s="57"/>
      <c r="CQ122" s="57"/>
      <c r="CR122" s="57"/>
      <c r="CS122" s="57"/>
    </row>
    <row r="123" spans="25:97" x14ac:dyDescent="0.2">
      <c r="Y123" s="55"/>
      <c r="Z123" s="59"/>
      <c r="AA123" s="59"/>
      <c r="AB123" s="60"/>
      <c r="AC123" s="60"/>
      <c r="AD123" s="60"/>
      <c r="AE123" s="60"/>
      <c r="AF123" s="60"/>
      <c r="AG123" s="60"/>
      <c r="AH123" s="60"/>
      <c r="AI123" s="60"/>
      <c r="AJ123" s="60"/>
      <c r="AK123" s="60"/>
      <c r="AL123" s="60"/>
      <c r="AM123" s="60"/>
      <c r="AN123" s="60"/>
      <c r="AO123" s="60"/>
      <c r="AP123" s="60"/>
      <c r="AQ123" s="60"/>
      <c r="AR123" s="60"/>
      <c r="AS123" s="60"/>
      <c r="AT123" s="60"/>
      <c r="AU123" s="60"/>
      <c r="AV123" s="60"/>
      <c r="AW123" s="60"/>
      <c r="AX123" s="60"/>
      <c r="AY123" s="60"/>
      <c r="AZ123" s="60"/>
      <c r="BA123" s="60"/>
      <c r="BB123" s="60"/>
      <c r="BC123" s="60"/>
      <c r="BD123" s="60"/>
      <c r="BE123" s="60"/>
      <c r="BF123" s="60"/>
      <c r="BG123" s="60"/>
      <c r="BH123" s="60"/>
      <c r="BI123" s="60"/>
      <c r="BJ123" s="60"/>
      <c r="BK123" s="60"/>
      <c r="BL123" s="60"/>
      <c r="BM123" s="60"/>
      <c r="BN123" s="60"/>
      <c r="BO123" s="60"/>
      <c r="BP123" s="60"/>
      <c r="BQ123" s="60"/>
      <c r="BR123" s="60"/>
      <c r="BS123" s="60"/>
      <c r="BT123" s="60"/>
      <c r="BU123" s="60"/>
      <c r="BV123" s="60"/>
      <c r="BW123" s="60"/>
      <c r="BX123" s="60"/>
      <c r="BY123" s="60"/>
      <c r="BZ123" s="60"/>
      <c r="CA123" s="59"/>
      <c r="CB123" s="57"/>
      <c r="CC123" s="57"/>
      <c r="CD123" s="57"/>
      <c r="CE123" s="57"/>
      <c r="CF123" s="57"/>
      <c r="CG123" s="57"/>
      <c r="CH123" s="57"/>
      <c r="CI123" s="57"/>
      <c r="CJ123" s="57"/>
      <c r="CK123" s="57"/>
      <c r="CL123" s="57"/>
      <c r="CM123" s="57"/>
      <c r="CN123" s="57"/>
      <c r="CO123" s="57"/>
      <c r="CP123" s="57"/>
      <c r="CQ123" s="57"/>
      <c r="CR123" s="57"/>
      <c r="CS123" s="57"/>
    </row>
    <row r="124" spans="25:97" x14ac:dyDescent="0.2">
      <c r="Y124" s="55"/>
      <c r="Z124" s="57"/>
      <c r="AA124" s="57"/>
      <c r="AB124" s="58"/>
      <c r="AC124" s="58"/>
      <c r="AD124" s="58"/>
      <c r="AE124" s="58"/>
      <c r="AF124" s="58"/>
      <c r="AG124" s="58"/>
      <c r="AH124" s="58"/>
      <c r="AI124" s="58"/>
      <c r="AJ124" s="58"/>
      <c r="AK124" s="58"/>
      <c r="AL124" s="58"/>
      <c r="AM124" s="58"/>
      <c r="AN124" s="58"/>
      <c r="AO124" s="58"/>
      <c r="AP124" s="58"/>
      <c r="AQ124" s="58"/>
      <c r="AR124" s="58"/>
      <c r="AS124" s="58"/>
      <c r="AT124" s="58"/>
      <c r="AU124" s="58"/>
      <c r="AV124" s="58"/>
      <c r="AW124" s="58"/>
      <c r="AX124" s="58"/>
      <c r="AY124" s="58"/>
      <c r="AZ124" s="58"/>
      <c r="BA124" s="58"/>
      <c r="BB124" s="58"/>
      <c r="BC124" s="58"/>
      <c r="BD124" s="58"/>
      <c r="BE124" s="58"/>
      <c r="BF124" s="58"/>
      <c r="BG124" s="58"/>
      <c r="BH124" s="58"/>
      <c r="BI124" s="58"/>
      <c r="BJ124" s="58"/>
      <c r="BK124" s="58"/>
      <c r="BL124" s="58"/>
      <c r="BM124" s="58"/>
      <c r="BN124" s="58"/>
      <c r="BO124" s="58"/>
      <c r="BP124" s="58"/>
      <c r="BQ124" s="58"/>
      <c r="BR124" s="58"/>
      <c r="BS124" s="58"/>
      <c r="BT124" s="58"/>
      <c r="BU124" s="58"/>
      <c r="BV124" s="58"/>
      <c r="BW124" s="58"/>
      <c r="BX124" s="58"/>
      <c r="BY124" s="58"/>
      <c r="BZ124" s="58"/>
      <c r="CA124" s="57"/>
      <c r="CB124" s="57"/>
      <c r="CC124" s="57"/>
      <c r="CD124" s="57"/>
      <c r="CE124" s="57"/>
      <c r="CF124" s="57"/>
      <c r="CG124" s="57"/>
      <c r="CH124" s="57"/>
      <c r="CI124" s="57"/>
      <c r="CJ124" s="57"/>
      <c r="CK124" s="57"/>
      <c r="CL124" s="57"/>
      <c r="CM124" s="57"/>
      <c r="CN124" s="57"/>
      <c r="CO124" s="57"/>
      <c r="CP124" s="57"/>
      <c r="CQ124" s="57"/>
      <c r="CR124" s="57"/>
      <c r="CS124" s="57"/>
    </row>
    <row r="125" spans="25:97" x14ac:dyDescent="0.2">
      <c r="Y125" s="55"/>
      <c r="Z125" s="57"/>
      <c r="AA125" s="57"/>
      <c r="AB125" s="58"/>
      <c r="AC125" s="58"/>
      <c r="AD125" s="58"/>
      <c r="AE125" s="58"/>
      <c r="AF125" s="58"/>
      <c r="AG125" s="58"/>
      <c r="AH125" s="58"/>
      <c r="AI125" s="58"/>
      <c r="AJ125" s="58"/>
      <c r="AK125" s="58"/>
      <c r="AL125" s="58"/>
      <c r="AM125" s="58"/>
      <c r="AN125" s="58"/>
      <c r="AO125" s="58"/>
      <c r="AP125" s="58"/>
      <c r="AQ125" s="58"/>
      <c r="AR125" s="58"/>
      <c r="AS125" s="58"/>
      <c r="AT125" s="58"/>
      <c r="AU125" s="58"/>
      <c r="AV125" s="58"/>
      <c r="AW125" s="58"/>
      <c r="AX125" s="58"/>
      <c r="AY125" s="58"/>
      <c r="AZ125" s="58"/>
      <c r="BA125" s="58"/>
      <c r="BB125" s="58"/>
      <c r="BC125" s="58"/>
      <c r="BD125" s="58"/>
      <c r="BE125" s="58"/>
      <c r="BF125" s="58"/>
      <c r="BG125" s="58"/>
      <c r="BH125" s="58"/>
      <c r="BI125" s="58"/>
      <c r="BJ125" s="58"/>
      <c r="BK125" s="58"/>
      <c r="BL125" s="58"/>
      <c r="BM125" s="58"/>
      <c r="BN125" s="58"/>
      <c r="BO125" s="58"/>
      <c r="BP125" s="58"/>
      <c r="BQ125" s="58"/>
      <c r="BR125" s="58"/>
      <c r="BS125" s="58"/>
      <c r="BT125" s="58"/>
      <c r="BU125" s="58"/>
      <c r="BV125" s="58"/>
      <c r="BW125" s="58"/>
      <c r="BX125" s="58"/>
      <c r="BY125" s="58"/>
      <c r="BZ125" s="58"/>
      <c r="CA125" s="57"/>
      <c r="CB125" s="57"/>
      <c r="CC125" s="57"/>
      <c r="CD125" s="57"/>
      <c r="CE125" s="57"/>
      <c r="CF125" s="57"/>
      <c r="CG125" s="57"/>
      <c r="CH125" s="57"/>
      <c r="CI125" s="57"/>
      <c r="CJ125" s="57"/>
      <c r="CK125" s="57"/>
      <c r="CL125" s="57"/>
      <c r="CM125" s="57"/>
      <c r="CN125" s="57"/>
      <c r="CO125" s="57"/>
      <c r="CP125" s="57"/>
      <c r="CQ125" s="57"/>
      <c r="CR125" s="57"/>
      <c r="CS125" s="57"/>
    </row>
    <row r="126" spans="25:97" x14ac:dyDescent="0.2">
      <c r="Y126" s="55"/>
      <c r="Z126" s="57"/>
      <c r="AA126" s="57"/>
      <c r="AB126" s="58"/>
      <c r="AC126" s="58"/>
      <c r="AD126" s="58"/>
      <c r="AE126" s="58"/>
      <c r="AF126" s="58"/>
      <c r="AG126" s="58"/>
      <c r="AH126" s="58"/>
      <c r="AI126" s="58"/>
      <c r="AJ126" s="58"/>
      <c r="AK126" s="58"/>
      <c r="AL126" s="58"/>
      <c r="AM126" s="58"/>
      <c r="AN126" s="58"/>
      <c r="AO126" s="58"/>
      <c r="AP126" s="58"/>
      <c r="AQ126" s="58"/>
      <c r="AR126" s="58"/>
      <c r="AS126" s="58"/>
      <c r="AT126" s="58"/>
      <c r="AU126" s="58"/>
      <c r="AV126" s="58"/>
      <c r="AW126" s="58"/>
      <c r="AX126" s="58"/>
      <c r="AY126" s="58"/>
      <c r="AZ126" s="58"/>
      <c r="BA126" s="58"/>
      <c r="BB126" s="58"/>
      <c r="BC126" s="58"/>
      <c r="BD126" s="58"/>
      <c r="BE126" s="58"/>
      <c r="BF126" s="58"/>
      <c r="BG126" s="58"/>
      <c r="BH126" s="58"/>
      <c r="BI126" s="58"/>
      <c r="BJ126" s="58"/>
      <c r="BK126" s="58"/>
      <c r="BL126" s="58"/>
      <c r="BM126" s="58"/>
      <c r="BN126" s="58"/>
      <c r="BO126" s="58"/>
      <c r="BP126" s="58"/>
      <c r="BQ126" s="58"/>
      <c r="BR126" s="58"/>
      <c r="BS126" s="58"/>
      <c r="BT126" s="58"/>
      <c r="BU126" s="58"/>
      <c r="BV126" s="58"/>
      <c r="BW126" s="58"/>
      <c r="BX126" s="58"/>
      <c r="BY126" s="58"/>
      <c r="BZ126" s="58"/>
      <c r="CA126" s="57"/>
      <c r="CB126" s="57"/>
      <c r="CC126" s="57"/>
      <c r="CD126" s="57"/>
      <c r="CE126" s="57"/>
      <c r="CF126" s="57"/>
      <c r="CG126" s="57"/>
      <c r="CH126" s="57"/>
      <c r="CI126" s="57"/>
      <c r="CJ126" s="57"/>
      <c r="CK126" s="57"/>
      <c r="CL126" s="57"/>
      <c r="CM126" s="57"/>
      <c r="CN126" s="57"/>
      <c r="CO126" s="57"/>
      <c r="CP126" s="57"/>
      <c r="CQ126" s="57"/>
      <c r="CR126" s="57"/>
      <c r="CS126" s="57"/>
    </row>
    <row r="127" spans="25:97" x14ac:dyDescent="0.2">
      <c r="Y127" s="55"/>
      <c r="Z127" s="57"/>
      <c r="AA127" s="57"/>
      <c r="AB127" s="58"/>
      <c r="AC127" s="58"/>
      <c r="AD127" s="58"/>
      <c r="AE127" s="58"/>
      <c r="AF127" s="58"/>
      <c r="AG127" s="58"/>
      <c r="AH127" s="58"/>
      <c r="AI127" s="58"/>
      <c r="AJ127" s="58"/>
      <c r="AK127" s="58"/>
      <c r="AL127" s="58"/>
      <c r="AM127" s="58"/>
      <c r="AN127" s="58"/>
      <c r="AO127" s="58"/>
      <c r="AP127" s="58"/>
      <c r="AQ127" s="58"/>
      <c r="AR127" s="58"/>
      <c r="AS127" s="58"/>
      <c r="AT127" s="58"/>
      <c r="AU127" s="58"/>
      <c r="AV127" s="58"/>
      <c r="AW127" s="58"/>
      <c r="AX127" s="58"/>
      <c r="AY127" s="58"/>
      <c r="AZ127" s="58"/>
      <c r="BA127" s="58"/>
      <c r="BB127" s="58"/>
      <c r="BC127" s="58"/>
      <c r="BD127" s="58"/>
      <c r="BE127" s="58"/>
      <c r="BF127" s="58"/>
      <c r="BG127" s="58"/>
      <c r="BH127" s="58"/>
      <c r="BI127" s="58"/>
      <c r="BJ127" s="58"/>
      <c r="BK127" s="58"/>
      <c r="BL127" s="58"/>
      <c r="BM127" s="58"/>
      <c r="BN127" s="58"/>
      <c r="BO127" s="58"/>
      <c r="BP127" s="58"/>
      <c r="BQ127" s="58"/>
      <c r="BR127" s="58"/>
      <c r="BS127" s="58"/>
      <c r="BT127" s="58"/>
      <c r="BU127" s="58"/>
      <c r="BV127" s="58"/>
      <c r="BW127" s="58"/>
      <c r="BX127" s="58"/>
      <c r="BY127" s="58"/>
      <c r="BZ127" s="58"/>
      <c r="CA127" s="57"/>
      <c r="CB127" s="57"/>
      <c r="CC127" s="57"/>
      <c r="CD127" s="57"/>
      <c r="CE127" s="57"/>
      <c r="CF127" s="57"/>
      <c r="CG127" s="57"/>
      <c r="CH127" s="57"/>
      <c r="CI127" s="57"/>
      <c r="CJ127" s="57"/>
      <c r="CK127" s="57"/>
      <c r="CL127" s="57"/>
      <c r="CM127" s="57"/>
      <c r="CN127" s="57"/>
      <c r="CO127" s="57"/>
      <c r="CP127" s="57"/>
      <c r="CQ127" s="57"/>
      <c r="CR127" s="57"/>
      <c r="CS127" s="57"/>
    </row>
    <row r="128" spans="25:97" x14ac:dyDescent="0.2">
      <c r="Y128" s="55"/>
      <c r="Z128" s="57"/>
      <c r="AA128" s="57"/>
      <c r="AB128" s="58"/>
      <c r="AC128" s="58"/>
      <c r="AD128" s="58"/>
      <c r="AE128" s="58"/>
      <c r="AF128" s="58"/>
      <c r="AG128" s="58"/>
      <c r="AH128" s="58"/>
      <c r="AI128" s="58"/>
      <c r="AJ128" s="58"/>
      <c r="AK128" s="58"/>
      <c r="AL128" s="58"/>
      <c r="AM128" s="58"/>
      <c r="AN128" s="58"/>
      <c r="AO128" s="58"/>
      <c r="AP128" s="58"/>
      <c r="AQ128" s="58"/>
      <c r="AR128" s="58"/>
      <c r="AS128" s="58"/>
      <c r="AT128" s="58"/>
      <c r="AU128" s="58"/>
      <c r="AV128" s="58"/>
      <c r="AW128" s="58"/>
      <c r="AX128" s="58"/>
      <c r="AY128" s="58"/>
      <c r="AZ128" s="58"/>
      <c r="BA128" s="58"/>
      <c r="BB128" s="58"/>
      <c r="BC128" s="58"/>
      <c r="BD128" s="58"/>
      <c r="BE128" s="58"/>
      <c r="BF128" s="58"/>
      <c r="BG128" s="58"/>
      <c r="BH128" s="58"/>
      <c r="BI128" s="58"/>
      <c r="BJ128" s="58"/>
      <c r="BK128" s="58"/>
      <c r="BL128" s="58"/>
      <c r="BM128" s="58"/>
      <c r="BN128" s="58"/>
      <c r="BO128" s="58"/>
      <c r="BP128" s="58"/>
      <c r="BQ128" s="58"/>
      <c r="BR128" s="58"/>
      <c r="BS128" s="58"/>
      <c r="BT128" s="58"/>
      <c r="BU128" s="58"/>
      <c r="BV128" s="58"/>
      <c r="BW128" s="58"/>
      <c r="BX128" s="58"/>
      <c r="BY128" s="58"/>
      <c r="BZ128" s="58"/>
      <c r="CA128" s="57"/>
      <c r="CB128" s="57"/>
      <c r="CC128" s="57"/>
      <c r="CD128" s="57"/>
      <c r="CE128" s="57"/>
      <c r="CF128" s="57"/>
      <c r="CG128" s="57"/>
      <c r="CH128" s="57"/>
      <c r="CI128" s="57"/>
      <c r="CJ128" s="57"/>
      <c r="CK128" s="57"/>
      <c r="CL128" s="57"/>
      <c r="CM128" s="57"/>
      <c r="CN128" s="57"/>
      <c r="CO128" s="57"/>
      <c r="CP128" s="57"/>
      <c r="CQ128" s="57"/>
      <c r="CR128" s="57"/>
      <c r="CS128" s="57"/>
    </row>
    <row r="129" spans="25:97" x14ac:dyDescent="0.2">
      <c r="Y129" s="55"/>
      <c r="Z129" s="57"/>
      <c r="AA129" s="57"/>
      <c r="AB129" s="58"/>
      <c r="AC129" s="58"/>
      <c r="AD129" s="58"/>
      <c r="AE129" s="58"/>
      <c r="AF129" s="58"/>
      <c r="AG129" s="58"/>
      <c r="AH129" s="58"/>
      <c r="AI129" s="58"/>
      <c r="AJ129" s="58"/>
      <c r="AK129" s="58"/>
      <c r="AL129" s="58"/>
      <c r="AM129" s="58"/>
      <c r="AN129" s="58"/>
      <c r="AO129" s="58"/>
      <c r="AP129" s="58"/>
      <c r="AQ129" s="58"/>
      <c r="AR129" s="58"/>
      <c r="AS129" s="58"/>
      <c r="AT129" s="58"/>
      <c r="AU129" s="58"/>
      <c r="AV129" s="58"/>
      <c r="AW129" s="58"/>
      <c r="AX129" s="58"/>
      <c r="AY129" s="58"/>
      <c r="AZ129" s="58"/>
      <c r="BA129" s="58"/>
      <c r="BB129" s="58"/>
      <c r="BC129" s="58"/>
      <c r="BD129" s="58"/>
      <c r="BE129" s="58"/>
      <c r="BF129" s="58"/>
      <c r="BG129" s="58"/>
      <c r="BH129" s="58"/>
      <c r="BI129" s="58"/>
      <c r="BJ129" s="58"/>
      <c r="BK129" s="58"/>
      <c r="BL129" s="58"/>
      <c r="BM129" s="58"/>
      <c r="BN129" s="58"/>
      <c r="BO129" s="58"/>
      <c r="BP129" s="58"/>
      <c r="BQ129" s="58"/>
      <c r="BR129" s="58"/>
      <c r="BS129" s="58"/>
      <c r="BT129" s="58"/>
      <c r="BU129" s="58"/>
      <c r="BV129" s="58"/>
      <c r="BW129" s="58"/>
      <c r="BX129" s="58"/>
      <c r="BY129" s="58"/>
      <c r="BZ129" s="58"/>
      <c r="CA129" s="57"/>
      <c r="CB129" s="57"/>
      <c r="CC129" s="57"/>
      <c r="CD129" s="57"/>
      <c r="CE129" s="57"/>
      <c r="CF129" s="57"/>
      <c r="CG129" s="57"/>
      <c r="CH129" s="57"/>
      <c r="CI129" s="57"/>
      <c r="CJ129" s="57"/>
      <c r="CK129" s="57"/>
      <c r="CL129" s="57"/>
      <c r="CM129" s="57"/>
      <c r="CN129" s="57"/>
      <c r="CO129" s="57"/>
      <c r="CP129" s="57"/>
      <c r="CQ129" s="57"/>
      <c r="CR129" s="57"/>
      <c r="CS129" s="57"/>
    </row>
    <row r="130" spans="25:97" x14ac:dyDescent="0.2">
      <c r="Y130" s="55"/>
      <c r="Z130" s="57"/>
      <c r="AA130" s="57"/>
      <c r="AB130" s="58"/>
      <c r="AC130" s="58"/>
      <c r="AD130" s="58"/>
      <c r="AE130" s="58"/>
      <c r="AF130" s="58"/>
      <c r="AG130" s="58"/>
      <c r="AH130" s="58"/>
      <c r="AI130" s="58"/>
      <c r="AJ130" s="58"/>
      <c r="AK130" s="58"/>
      <c r="AL130" s="58"/>
      <c r="AM130" s="58"/>
      <c r="AN130" s="58"/>
      <c r="AO130" s="58"/>
      <c r="AP130" s="58"/>
      <c r="AQ130" s="58"/>
      <c r="AR130" s="58"/>
      <c r="AS130" s="58"/>
      <c r="AT130" s="58"/>
      <c r="AU130" s="58"/>
      <c r="AV130" s="58"/>
      <c r="AW130" s="58"/>
      <c r="AX130" s="58"/>
      <c r="AY130" s="58"/>
      <c r="AZ130" s="58"/>
      <c r="BA130" s="58"/>
      <c r="BB130" s="58"/>
      <c r="BC130" s="58"/>
      <c r="BD130" s="58"/>
      <c r="BE130" s="58"/>
      <c r="BF130" s="58"/>
      <c r="BG130" s="58"/>
      <c r="BH130" s="58"/>
      <c r="BI130" s="58"/>
      <c r="BJ130" s="58"/>
      <c r="BK130" s="58"/>
      <c r="BL130" s="58"/>
      <c r="BM130" s="58"/>
      <c r="BN130" s="58"/>
      <c r="BO130" s="58"/>
      <c r="BP130" s="58"/>
      <c r="BQ130" s="58"/>
      <c r="BR130" s="58"/>
      <c r="BS130" s="58"/>
      <c r="BT130" s="58"/>
      <c r="BU130" s="58"/>
      <c r="BV130" s="58"/>
      <c r="BW130" s="58"/>
      <c r="BX130" s="58"/>
      <c r="BY130" s="58"/>
      <c r="BZ130" s="58"/>
      <c r="CA130" s="57"/>
      <c r="CB130" s="57"/>
      <c r="CC130" s="57"/>
      <c r="CD130" s="57"/>
      <c r="CE130" s="57"/>
      <c r="CF130" s="57"/>
      <c r="CG130" s="57"/>
      <c r="CH130" s="57"/>
      <c r="CI130" s="57"/>
      <c r="CJ130" s="57"/>
      <c r="CK130" s="57"/>
      <c r="CL130" s="57"/>
      <c r="CM130" s="57"/>
      <c r="CN130" s="57"/>
      <c r="CO130" s="57"/>
      <c r="CP130" s="57"/>
      <c r="CQ130" s="57"/>
      <c r="CR130" s="57"/>
      <c r="CS130" s="57"/>
    </row>
    <row r="131" spans="25:97" x14ac:dyDescent="0.2">
      <c r="Y131" s="55"/>
      <c r="Z131" s="57"/>
      <c r="AA131" s="57"/>
      <c r="AB131" s="58"/>
      <c r="AC131" s="58"/>
      <c r="AD131" s="58"/>
      <c r="AE131" s="58"/>
      <c r="AF131" s="58"/>
      <c r="AG131" s="58"/>
      <c r="AH131" s="58"/>
      <c r="AI131" s="58"/>
      <c r="AJ131" s="58"/>
      <c r="AK131" s="58"/>
      <c r="AL131" s="58"/>
      <c r="AM131" s="58"/>
      <c r="AN131" s="58"/>
      <c r="AO131" s="58"/>
      <c r="AP131" s="58"/>
      <c r="AQ131" s="58"/>
      <c r="AR131" s="58"/>
      <c r="AS131" s="58"/>
      <c r="AT131" s="58"/>
      <c r="AU131" s="58"/>
      <c r="AV131" s="58"/>
      <c r="AW131" s="58"/>
      <c r="AX131" s="58"/>
      <c r="AY131" s="58"/>
      <c r="AZ131" s="58"/>
      <c r="BA131" s="58"/>
      <c r="BB131" s="58"/>
      <c r="BC131" s="58"/>
      <c r="BD131" s="58"/>
      <c r="BE131" s="58"/>
      <c r="BF131" s="58"/>
      <c r="BG131" s="58"/>
      <c r="BH131" s="58"/>
      <c r="BI131" s="58"/>
      <c r="BJ131" s="58"/>
      <c r="BK131" s="58"/>
      <c r="BL131" s="58"/>
      <c r="BM131" s="58"/>
      <c r="BN131" s="58"/>
      <c r="BO131" s="58"/>
      <c r="BP131" s="58"/>
      <c r="BQ131" s="58"/>
      <c r="BR131" s="58"/>
      <c r="BS131" s="58"/>
      <c r="BT131" s="58"/>
      <c r="BU131" s="58"/>
      <c r="BV131" s="58"/>
      <c r="BW131" s="58"/>
      <c r="BX131" s="58"/>
      <c r="BY131" s="58"/>
      <c r="BZ131" s="58"/>
      <c r="CA131" s="57"/>
      <c r="CB131" s="57"/>
      <c r="CC131" s="57"/>
      <c r="CD131" s="57"/>
      <c r="CE131" s="57"/>
      <c r="CF131" s="57"/>
      <c r="CG131" s="57"/>
      <c r="CH131" s="57"/>
      <c r="CI131" s="57"/>
      <c r="CJ131" s="57"/>
      <c r="CK131" s="57"/>
      <c r="CL131" s="57"/>
      <c r="CM131" s="57"/>
      <c r="CN131" s="57"/>
      <c r="CO131" s="57"/>
      <c r="CP131" s="57"/>
      <c r="CQ131" s="57"/>
      <c r="CR131" s="57"/>
      <c r="CS131" s="57"/>
    </row>
    <row r="132" spans="25:97" x14ac:dyDescent="0.2">
      <c r="Y132" s="55"/>
      <c r="Z132" s="57"/>
      <c r="AA132" s="57"/>
      <c r="AB132" s="58"/>
      <c r="AC132" s="58"/>
      <c r="AD132" s="58"/>
      <c r="AE132" s="58"/>
      <c r="AF132" s="58"/>
      <c r="AG132" s="58"/>
      <c r="AH132" s="58"/>
      <c r="AI132" s="58"/>
      <c r="AJ132" s="58"/>
      <c r="AK132" s="58"/>
      <c r="AL132" s="58"/>
      <c r="AM132" s="58"/>
      <c r="AN132" s="58"/>
      <c r="AO132" s="58"/>
      <c r="AP132" s="58"/>
      <c r="AQ132" s="58"/>
      <c r="AR132" s="58"/>
      <c r="AS132" s="58"/>
      <c r="AT132" s="58"/>
      <c r="AU132" s="58"/>
      <c r="AV132" s="58"/>
      <c r="AW132" s="58"/>
      <c r="AX132" s="58"/>
      <c r="AY132" s="58"/>
      <c r="AZ132" s="58"/>
      <c r="BA132" s="58"/>
      <c r="BB132" s="58"/>
      <c r="BC132" s="58"/>
      <c r="BD132" s="58"/>
      <c r="BE132" s="58"/>
      <c r="BF132" s="58"/>
      <c r="BG132" s="58"/>
      <c r="BH132" s="58"/>
      <c r="BI132" s="58"/>
      <c r="BJ132" s="58"/>
      <c r="BK132" s="58"/>
      <c r="BL132" s="58"/>
      <c r="BM132" s="58"/>
      <c r="BN132" s="58"/>
      <c r="BO132" s="58"/>
      <c r="BP132" s="58"/>
      <c r="BQ132" s="58"/>
      <c r="BR132" s="58"/>
      <c r="BS132" s="58"/>
      <c r="BT132" s="58"/>
      <c r="BU132" s="58"/>
      <c r="BV132" s="58"/>
      <c r="BW132" s="58"/>
      <c r="BX132" s="58"/>
      <c r="BY132" s="58"/>
      <c r="BZ132" s="58"/>
      <c r="CA132" s="57"/>
      <c r="CB132" s="57"/>
      <c r="CC132" s="57"/>
      <c r="CD132" s="57"/>
      <c r="CE132" s="57"/>
      <c r="CF132" s="57"/>
      <c r="CG132" s="57"/>
      <c r="CH132" s="57"/>
      <c r="CI132" s="57"/>
      <c r="CJ132" s="57"/>
      <c r="CK132" s="57"/>
      <c r="CL132" s="57"/>
      <c r="CM132" s="57"/>
      <c r="CN132" s="57"/>
      <c r="CO132" s="57"/>
      <c r="CP132" s="57"/>
      <c r="CQ132" s="57"/>
      <c r="CR132" s="57"/>
      <c r="CS132" s="57"/>
    </row>
    <row r="133" spans="25:97" x14ac:dyDescent="0.2">
      <c r="Y133" s="55"/>
      <c r="Z133" s="57"/>
      <c r="AA133" s="57"/>
      <c r="AB133" s="58"/>
      <c r="AC133" s="58"/>
      <c r="AD133" s="58"/>
      <c r="AE133" s="58"/>
      <c r="AF133" s="58"/>
      <c r="AG133" s="58"/>
      <c r="AH133" s="58"/>
      <c r="AI133" s="58"/>
      <c r="AJ133" s="58"/>
      <c r="AK133" s="58"/>
      <c r="AL133" s="58"/>
      <c r="AM133" s="58"/>
      <c r="AN133" s="58"/>
      <c r="AO133" s="58"/>
      <c r="AP133" s="58"/>
      <c r="AQ133" s="58"/>
      <c r="AR133" s="58"/>
      <c r="AS133" s="58"/>
      <c r="AT133" s="58"/>
      <c r="AU133" s="58"/>
      <c r="AV133" s="58"/>
      <c r="AW133" s="58"/>
      <c r="AX133" s="58"/>
      <c r="AY133" s="58"/>
      <c r="AZ133" s="58"/>
      <c r="BA133" s="58"/>
      <c r="BB133" s="58"/>
      <c r="BC133" s="58"/>
      <c r="BD133" s="58"/>
      <c r="BE133" s="58"/>
      <c r="BF133" s="58"/>
      <c r="BG133" s="58"/>
      <c r="BH133" s="58"/>
      <c r="BI133" s="58"/>
      <c r="BJ133" s="58"/>
      <c r="BK133" s="58"/>
      <c r="BL133" s="58"/>
      <c r="BM133" s="58"/>
      <c r="BN133" s="58"/>
      <c r="BO133" s="58"/>
      <c r="BP133" s="58"/>
      <c r="BQ133" s="58"/>
      <c r="BR133" s="58"/>
      <c r="BS133" s="58"/>
      <c r="BT133" s="58"/>
      <c r="BU133" s="58"/>
      <c r="BV133" s="58"/>
      <c r="BW133" s="58"/>
      <c r="BX133" s="58"/>
      <c r="BY133" s="58"/>
      <c r="BZ133" s="58"/>
      <c r="CA133" s="57"/>
      <c r="CB133" s="57"/>
      <c r="CC133" s="57"/>
      <c r="CD133" s="57"/>
      <c r="CE133" s="57"/>
      <c r="CF133" s="57"/>
      <c r="CG133" s="57"/>
      <c r="CH133" s="57"/>
      <c r="CI133" s="57"/>
      <c r="CJ133" s="57"/>
      <c r="CK133" s="57"/>
      <c r="CL133" s="57"/>
      <c r="CM133" s="57"/>
      <c r="CN133" s="57"/>
      <c r="CO133" s="57"/>
      <c r="CP133" s="57"/>
      <c r="CQ133" s="57"/>
      <c r="CR133" s="57"/>
      <c r="CS133" s="57"/>
    </row>
    <row r="134" spans="25:97" x14ac:dyDescent="0.2">
      <c r="Y134" s="55"/>
      <c r="Z134" s="55"/>
      <c r="AA134" s="55"/>
      <c r="AB134" s="56"/>
      <c r="AC134" s="56"/>
      <c r="AD134" s="56"/>
      <c r="AE134" s="56"/>
      <c r="AF134" s="56"/>
      <c r="AG134" s="56"/>
      <c r="AH134" s="56"/>
      <c r="AI134" s="56"/>
      <c r="AJ134" s="56"/>
      <c r="AK134" s="56"/>
      <c r="AL134" s="56"/>
      <c r="AM134" s="56"/>
      <c r="AN134" s="56"/>
      <c r="AO134" s="56"/>
      <c r="AP134" s="56"/>
      <c r="AQ134" s="56"/>
      <c r="AR134" s="56"/>
      <c r="AS134" s="56"/>
      <c r="AT134" s="56"/>
      <c r="AU134" s="56"/>
      <c r="AV134" s="56"/>
      <c r="AW134" s="56"/>
      <c r="AX134" s="56"/>
      <c r="AY134" s="56"/>
      <c r="AZ134" s="56"/>
      <c r="BA134" s="56"/>
      <c r="BB134" s="56"/>
      <c r="BC134" s="56"/>
      <c r="BD134" s="56"/>
      <c r="BE134" s="56"/>
      <c r="BF134" s="56"/>
      <c r="BG134" s="56"/>
      <c r="BH134" s="56"/>
      <c r="BI134" s="56"/>
      <c r="BJ134" s="56"/>
      <c r="BK134" s="56"/>
      <c r="BL134" s="56"/>
      <c r="BM134" s="56"/>
      <c r="BN134" s="56"/>
      <c r="BO134" s="56"/>
      <c r="BP134" s="56"/>
      <c r="BQ134" s="56"/>
      <c r="BR134" s="56"/>
      <c r="BS134" s="56"/>
      <c r="BT134" s="56"/>
      <c r="BU134" s="56"/>
      <c r="BV134" s="56"/>
      <c r="BW134" s="56"/>
      <c r="BX134" s="56"/>
      <c r="BY134" s="56"/>
      <c r="BZ134" s="56"/>
      <c r="CA134" s="55"/>
      <c r="CB134" s="55"/>
      <c r="CC134" s="55"/>
      <c r="CD134" s="55"/>
      <c r="CE134"/>
      <c r="CF134"/>
      <c r="CG134"/>
      <c r="CH134"/>
      <c r="CI134"/>
      <c r="CJ134"/>
      <c r="CK134"/>
    </row>
    <row r="135" spans="25:97" x14ac:dyDescent="0.2">
      <c r="Y135" s="55"/>
      <c r="Z135" s="55"/>
      <c r="AA135" s="55"/>
      <c r="AB135" s="56"/>
      <c r="AC135" s="56"/>
      <c r="AD135" s="56"/>
      <c r="AE135" s="56"/>
      <c r="AF135" s="56"/>
      <c r="AG135" s="56"/>
      <c r="AH135" s="56"/>
      <c r="AI135" s="56"/>
      <c r="AJ135" s="56"/>
      <c r="AK135" s="56"/>
      <c r="AL135" s="56"/>
      <c r="AM135" s="56"/>
      <c r="AN135" s="56"/>
      <c r="AO135" s="56"/>
      <c r="AP135" s="56"/>
      <c r="AQ135" s="56"/>
      <c r="AR135" s="56"/>
      <c r="AS135" s="56"/>
      <c r="AT135" s="56"/>
      <c r="AU135" s="56"/>
      <c r="AV135" s="56"/>
      <c r="AW135" s="56"/>
      <c r="AX135" s="56"/>
      <c r="AY135" s="56"/>
      <c r="AZ135" s="56"/>
      <c r="BA135" s="56"/>
      <c r="BB135" s="56"/>
      <c r="BC135" s="56"/>
      <c r="BD135" s="56"/>
      <c r="BE135" s="56"/>
      <c r="BF135" s="56"/>
      <c r="BG135" s="56"/>
      <c r="BH135" s="56"/>
      <c r="BI135" s="56"/>
      <c r="BJ135" s="56"/>
      <c r="BK135" s="56"/>
      <c r="BL135" s="56"/>
      <c r="BM135" s="56"/>
      <c r="BN135" s="56"/>
      <c r="BO135" s="56"/>
      <c r="BP135" s="56"/>
      <c r="BQ135" s="56"/>
      <c r="BR135" s="56"/>
      <c r="BS135" s="56"/>
      <c r="BT135" s="56"/>
      <c r="BU135" s="56"/>
      <c r="BV135" s="56"/>
      <c r="BW135" s="56"/>
      <c r="BX135" s="56"/>
      <c r="BY135" s="56"/>
      <c r="BZ135" s="56"/>
      <c r="CA135" s="55"/>
      <c r="CB135" s="55"/>
      <c r="CC135" s="55"/>
      <c r="CD135" s="55"/>
      <c r="CE135"/>
      <c r="CF135"/>
      <c r="CG135"/>
      <c r="CH135"/>
      <c r="CI135"/>
      <c r="CJ135"/>
      <c r="CK135"/>
    </row>
    <row r="136" spans="25:97" x14ac:dyDescent="0.2">
      <c r="Y136" s="55"/>
      <c r="Z136" s="55"/>
      <c r="AA136" s="55"/>
      <c r="AB136" s="56"/>
      <c r="AC136" s="56"/>
      <c r="AD136" s="56"/>
      <c r="AE136" s="56"/>
      <c r="AF136" s="56"/>
      <c r="AG136" s="56"/>
      <c r="AH136" s="56"/>
      <c r="AI136" s="56"/>
      <c r="AJ136" s="56"/>
      <c r="AK136" s="56"/>
      <c r="AL136" s="56"/>
      <c r="AM136" s="56"/>
      <c r="AN136" s="56"/>
      <c r="AO136" s="56"/>
      <c r="AP136" s="56"/>
      <c r="AQ136" s="56"/>
      <c r="AR136" s="56"/>
      <c r="AS136" s="56"/>
      <c r="AT136" s="56"/>
      <c r="AU136" s="56"/>
      <c r="AV136" s="56"/>
      <c r="AW136" s="56"/>
      <c r="AX136" s="56"/>
      <c r="AY136" s="56"/>
      <c r="AZ136" s="56"/>
      <c r="BA136" s="56"/>
      <c r="BB136" s="56"/>
      <c r="BC136" s="56"/>
      <c r="BD136" s="56"/>
      <c r="BE136" s="56"/>
      <c r="BF136" s="56"/>
      <c r="BG136" s="56"/>
      <c r="BH136" s="56"/>
      <c r="BI136" s="56"/>
      <c r="BJ136" s="56"/>
      <c r="BK136" s="56"/>
      <c r="BL136" s="56"/>
      <c r="BM136" s="56"/>
      <c r="BN136" s="56"/>
      <c r="BO136" s="56"/>
      <c r="BP136" s="56"/>
      <c r="BQ136" s="56"/>
      <c r="BR136" s="56"/>
      <c r="BS136" s="56"/>
      <c r="BT136" s="56"/>
      <c r="BU136" s="56"/>
      <c r="BV136" s="56"/>
      <c r="BW136" s="56"/>
      <c r="BX136" s="56"/>
      <c r="BY136" s="56"/>
      <c r="BZ136" s="56"/>
      <c r="CA136" s="55"/>
      <c r="CB136" s="55"/>
      <c r="CC136" s="55"/>
      <c r="CD136" s="55"/>
      <c r="CE136"/>
      <c r="CF136"/>
      <c r="CG136"/>
      <c r="CH136"/>
      <c r="CI136"/>
      <c r="CJ136"/>
      <c r="CK136"/>
    </row>
    <row r="137" spans="25:97" x14ac:dyDescent="0.2">
      <c r="Y137" s="55"/>
      <c r="Z137" s="55"/>
      <c r="AA137" s="55"/>
      <c r="AB137" s="56"/>
      <c r="AC137" s="56"/>
      <c r="AD137" s="56"/>
      <c r="AE137" s="56"/>
      <c r="AF137" s="56"/>
      <c r="AG137" s="56"/>
      <c r="AH137" s="56"/>
      <c r="AI137" s="56"/>
      <c r="AJ137" s="56"/>
      <c r="AK137" s="56"/>
      <c r="AL137" s="56"/>
      <c r="AM137" s="56"/>
      <c r="AN137" s="56"/>
      <c r="AO137" s="56"/>
      <c r="AP137" s="56"/>
      <c r="AQ137" s="56"/>
      <c r="AR137" s="56"/>
      <c r="AS137" s="56"/>
      <c r="AT137" s="56"/>
      <c r="AU137" s="56"/>
      <c r="AV137" s="56"/>
      <c r="AW137" s="56"/>
      <c r="AX137" s="56"/>
      <c r="AY137" s="56"/>
      <c r="AZ137" s="56"/>
      <c r="BA137" s="56"/>
      <c r="BB137" s="56"/>
      <c r="BC137" s="56"/>
      <c r="BD137" s="56"/>
      <c r="BE137" s="56"/>
      <c r="BF137" s="56"/>
      <c r="BG137" s="56"/>
      <c r="BH137" s="56"/>
      <c r="BI137" s="56"/>
      <c r="BJ137" s="56"/>
      <c r="BK137" s="56"/>
      <c r="BL137" s="56"/>
      <c r="BM137" s="56"/>
      <c r="BN137" s="56"/>
      <c r="BO137" s="56"/>
      <c r="BP137" s="56"/>
      <c r="BQ137" s="56"/>
      <c r="BR137" s="56"/>
      <c r="BS137" s="56"/>
      <c r="BT137" s="56"/>
      <c r="BU137" s="56"/>
      <c r="BV137" s="56"/>
      <c r="BW137" s="56"/>
      <c r="BX137" s="56"/>
      <c r="BY137" s="56"/>
      <c r="BZ137" s="56"/>
      <c r="CA137" s="55"/>
      <c r="CB137" s="55"/>
      <c r="CC137" s="55"/>
      <c r="CD137" s="55"/>
      <c r="CE137"/>
      <c r="CF137"/>
      <c r="CG137"/>
      <c r="CH137"/>
      <c r="CI137"/>
      <c r="CJ137"/>
      <c r="CK137"/>
    </row>
    <row r="138" spans="25:97" x14ac:dyDescent="0.2">
      <c r="Y138" s="55"/>
      <c r="Z138" s="55"/>
      <c r="AA138" s="55"/>
      <c r="AB138" s="56"/>
      <c r="AC138" s="56"/>
      <c r="AD138" s="56"/>
      <c r="AE138" s="56"/>
      <c r="AF138" s="56"/>
      <c r="AG138" s="56"/>
      <c r="AH138" s="56"/>
      <c r="AI138" s="56"/>
      <c r="AJ138" s="56"/>
      <c r="AK138" s="56"/>
      <c r="AL138" s="56"/>
      <c r="AM138" s="56"/>
      <c r="AN138" s="56"/>
      <c r="AO138" s="56"/>
      <c r="AP138" s="56"/>
      <c r="AQ138" s="56"/>
      <c r="AR138" s="56"/>
      <c r="AS138" s="56"/>
      <c r="AT138" s="56"/>
      <c r="AU138" s="56"/>
      <c r="AV138" s="56"/>
      <c r="AW138" s="56"/>
      <c r="AX138" s="56"/>
      <c r="AY138" s="56"/>
      <c r="AZ138" s="56"/>
      <c r="BA138" s="56"/>
      <c r="BB138" s="56"/>
      <c r="BC138" s="56"/>
      <c r="BD138" s="56"/>
      <c r="BE138" s="56"/>
      <c r="BF138" s="56"/>
      <c r="BG138" s="56"/>
      <c r="BH138" s="56"/>
      <c r="BI138" s="56"/>
      <c r="BJ138" s="56"/>
      <c r="BK138" s="56"/>
      <c r="BL138" s="56"/>
      <c r="BM138" s="56"/>
      <c r="BN138" s="56"/>
      <c r="BO138" s="56"/>
      <c r="BP138" s="56"/>
      <c r="BQ138" s="56"/>
      <c r="BR138" s="56"/>
      <c r="BS138" s="56"/>
      <c r="BT138" s="56"/>
      <c r="BU138" s="56"/>
      <c r="BV138" s="56"/>
      <c r="BW138" s="56"/>
      <c r="BX138" s="56"/>
      <c r="BY138" s="56"/>
      <c r="BZ138" s="56"/>
      <c r="CA138" s="55"/>
      <c r="CB138" s="55"/>
      <c r="CC138" s="55"/>
      <c r="CD138" s="55"/>
      <c r="CE138"/>
      <c r="CF138"/>
      <c r="CG138"/>
      <c r="CH138"/>
      <c r="CI138"/>
      <c r="CJ138"/>
      <c r="CK138"/>
    </row>
    <row r="139" spans="25:97" x14ac:dyDescent="0.2">
      <c r="Y139" s="55"/>
      <c r="Z139" s="55"/>
      <c r="AA139" s="55"/>
      <c r="AB139" s="56"/>
      <c r="AC139" s="56"/>
      <c r="AD139" s="56"/>
      <c r="AE139" s="56"/>
      <c r="AF139" s="56"/>
      <c r="AG139" s="56"/>
      <c r="AH139" s="56"/>
      <c r="AI139" s="56"/>
      <c r="AJ139" s="56"/>
      <c r="AK139" s="56"/>
      <c r="AL139" s="56"/>
      <c r="AM139" s="56"/>
      <c r="AN139" s="56"/>
      <c r="AO139" s="56"/>
      <c r="AP139" s="56"/>
      <c r="AQ139" s="56"/>
      <c r="AR139" s="56"/>
      <c r="AS139" s="56"/>
      <c r="AT139" s="56"/>
      <c r="AU139" s="56"/>
      <c r="AV139" s="56"/>
      <c r="AW139" s="56"/>
      <c r="AX139" s="56"/>
      <c r="AY139" s="56"/>
      <c r="AZ139" s="56"/>
      <c r="BA139" s="56"/>
      <c r="BB139" s="56"/>
      <c r="BC139" s="56"/>
      <c r="BD139" s="56"/>
      <c r="BE139" s="56"/>
      <c r="BF139" s="56"/>
      <c r="BG139" s="56"/>
      <c r="BH139" s="56"/>
      <c r="BI139" s="56"/>
      <c r="BJ139" s="56"/>
      <c r="BK139" s="56"/>
      <c r="BL139" s="56"/>
      <c r="BM139" s="56"/>
      <c r="BN139" s="56"/>
      <c r="BO139" s="56"/>
      <c r="BP139" s="56"/>
      <c r="BQ139" s="56"/>
      <c r="BR139" s="56"/>
      <c r="BS139" s="56"/>
      <c r="BT139" s="56"/>
      <c r="BU139" s="56"/>
      <c r="BV139" s="56"/>
      <c r="BW139" s="56"/>
      <c r="BX139" s="56"/>
      <c r="BY139" s="56"/>
      <c r="BZ139" s="56"/>
      <c r="CA139" s="55"/>
      <c r="CB139" s="55"/>
      <c r="CC139" s="55"/>
      <c r="CD139" s="55"/>
      <c r="CE139"/>
      <c r="CF139"/>
      <c r="CG139"/>
      <c r="CH139"/>
      <c r="CI139"/>
      <c r="CJ139"/>
      <c r="CK139"/>
    </row>
    <row r="140" spans="25:97" x14ac:dyDescent="0.2">
      <c r="Y140" s="55"/>
      <c r="Z140" s="55"/>
      <c r="AA140" s="55"/>
      <c r="AB140" s="56"/>
      <c r="AC140" s="56"/>
      <c r="AD140" s="56"/>
      <c r="AE140" s="56"/>
      <c r="AF140" s="56"/>
      <c r="AG140" s="56"/>
      <c r="AH140" s="56"/>
      <c r="AI140" s="56"/>
      <c r="AJ140" s="56"/>
      <c r="AK140" s="56"/>
      <c r="AL140" s="56"/>
      <c r="AM140" s="56"/>
      <c r="AN140" s="56"/>
      <c r="AO140" s="56"/>
      <c r="AP140" s="56"/>
      <c r="AQ140" s="56"/>
      <c r="AR140" s="56"/>
      <c r="AS140" s="56"/>
      <c r="AT140" s="56"/>
      <c r="AU140" s="56"/>
      <c r="AV140" s="56"/>
      <c r="AW140" s="56"/>
      <c r="AX140" s="56"/>
      <c r="AY140" s="56"/>
      <c r="AZ140" s="56"/>
      <c r="BA140" s="56"/>
      <c r="BB140" s="56"/>
      <c r="BC140" s="56"/>
      <c r="BD140" s="56"/>
      <c r="BE140" s="56"/>
      <c r="BF140" s="56"/>
      <c r="BG140" s="56"/>
      <c r="BH140" s="56"/>
      <c r="BI140" s="56"/>
      <c r="BJ140" s="56"/>
      <c r="BK140" s="56"/>
      <c r="BL140" s="56"/>
      <c r="BM140" s="56"/>
      <c r="BN140" s="56"/>
      <c r="BO140" s="56"/>
      <c r="BP140" s="56"/>
      <c r="BQ140" s="56"/>
      <c r="BR140" s="56"/>
      <c r="BS140" s="56"/>
      <c r="BT140" s="56"/>
      <c r="BU140" s="56"/>
      <c r="BV140" s="56"/>
      <c r="BW140" s="56"/>
      <c r="BX140" s="56"/>
      <c r="BY140" s="56"/>
      <c r="BZ140" s="56"/>
      <c r="CA140" s="55"/>
      <c r="CB140" s="55"/>
      <c r="CC140" s="55"/>
      <c r="CD140" s="55"/>
      <c r="CE140"/>
      <c r="CF140"/>
      <c r="CG140"/>
      <c r="CH140"/>
      <c r="CI140"/>
      <c r="CJ140"/>
      <c r="CK140"/>
    </row>
    <row r="141" spans="25:97" x14ac:dyDescent="0.2">
      <c r="Y141" s="55"/>
      <c r="Z141" s="55"/>
      <c r="AA141" s="55"/>
      <c r="AB141" s="56"/>
      <c r="AC141" s="56"/>
      <c r="AD141" s="56"/>
      <c r="AE141" s="56"/>
      <c r="AF141" s="56"/>
      <c r="AG141" s="56"/>
      <c r="AH141" s="56"/>
      <c r="AI141" s="56"/>
      <c r="AJ141" s="56"/>
      <c r="AK141" s="56"/>
      <c r="AL141" s="56"/>
      <c r="AM141" s="56"/>
      <c r="AN141" s="56"/>
      <c r="AO141" s="56"/>
      <c r="AP141" s="56"/>
      <c r="AQ141" s="56"/>
      <c r="AR141" s="56"/>
      <c r="AS141" s="56"/>
      <c r="AT141" s="56"/>
      <c r="AU141" s="56"/>
      <c r="AV141" s="56"/>
      <c r="AW141" s="56"/>
      <c r="AX141" s="56"/>
      <c r="AY141" s="56"/>
      <c r="AZ141" s="56"/>
      <c r="BA141" s="56"/>
      <c r="BB141" s="56"/>
      <c r="BC141" s="56"/>
      <c r="BD141" s="56"/>
      <c r="BE141" s="56"/>
      <c r="BF141" s="56"/>
      <c r="BG141" s="56"/>
      <c r="BH141" s="56"/>
      <c r="BI141" s="56"/>
      <c r="BJ141" s="56"/>
      <c r="BK141" s="56"/>
      <c r="BL141" s="56"/>
      <c r="BM141" s="56"/>
      <c r="BN141" s="56"/>
      <c r="BO141" s="56"/>
      <c r="BP141" s="56"/>
      <c r="BQ141" s="56"/>
      <c r="BR141" s="56"/>
      <c r="BS141" s="56"/>
      <c r="BT141" s="56"/>
      <c r="BU141" s="56"/>
      <c r="BV141" s="56"/>
      <c r="BW141" s="56"/>
      <c r="BX141" s="56"/>
      <c r="BY141" s="56"/>
      <c r="BZ141" s="56"/>
      <c r="CA141" s="55"/>
      <c r="CB141" s="55"/>
      <c r="CC141" s="55"/>
      <c r="CD141" s="55"/>
      <c r="CE141"/>
      <c r="CF141"/>
      <c r="CG141"/>
      <c r="CH141"/>
      <c r="CI141"/>
      <c r="CJ141"/>
      <c r="CK141"/>
    </row>
    <row r="142" spans="25:97" x14ac:dyDescent="0.2">
      <c r="Y142" s="55"/>
      <c r="Z142" s="55"/>
      <c r="AA142" s="55"/>
      <c r="AB142" s="56"/>
      <c r="AC142" s="56"/>
      <c r="AD142" s="56"/>
      <c r="AE142" s="56"/>
      <c r="AF142" s="56"/>
      <c r="AG142" s="56"/>
      <c r="AH142" s="56"/>
      <c r="AI142" s="56"/>
      <c r="AJ142" s="56"/>
      <c r="AK142" s="56"/>
      <c r="AL142" s="56"/>
      <c r="AM142" s="56"/>
      <c r="AN142" s="56"/>
      <c r="AO142" s="56"/>
      <c r="AP142" s="56"/>
      <c r="AQ142" s="56"/>
      <c r="AR142" s="56"/>
      <c r="AS142" s="56"/>
      <c r="AT142" s="56"/>
      <c r="AU142" s="56"/>
      <c r="AV142" s="56"/>
      <c r="AW142" s="56"/>
      <c r="AX142" s="56"/>
      <c r="AY142" s="56"/>
      <c r="AZ142" s="56"/>
      <c r="BA142" s="56"/>
      <c r="BB142" s="56"/>
      <c r="BC142" s="56"/>
      <c r="BD142" s="56"/>
      <c r="BE142" s="56"/>
      <c r="BF142" s="56"/>
      <c r="BG142" s="56"/>
      <c r="BH142" s="56"/>
      <c r="BI142" s="56"/>
      <c r="BJ142" s="56"/>
      <c r="BK142" s="56"/>
      <c r="BL142" s="56"/>
      <c r="BM142" s="56"/>
      <c r="BN142" s="56"/>
      <c r="BO142" s="56"/>
      <c r="BP142" s="56"/>
      <c r="BQ142" s="56"/>
      <c r="BR142" s="56"/>
      <c r="BS142" s="56"/>
      <c r="BT142" s="56"/>
      <c r="BU142" s="56"/>
      <c r="BV142" s="56"/>
      <c r="BW142" s="56"/>
      <c r="BX142" s="56"/>
      <c r="BY142" s="56"/>
      <c r="BZ142" s="56"/>
      <c r="CA142" s="55"/>
      <c r="CB142" s="55"/>
      <c r="CC142" s="55"/>
      <c r="CD142" s="55"/>
      <c r="CE142"/>
      <c r="CF142"/>
      <c r="CG142"/>
      <c r="CH142"/>
      <c r="CI142"/>
      <c r="CJ142"/>
      <c r="CK142"/>
    </row>
    <row r="143" spans="25:97" x14ac:dyDescent="0.2">
      <c r="Y143" s="55"/>
      <c r="Z143" s="55"/>
      <c r="AA143" s="55"/>
      <c r="AB143" s="56"/>
      <c r="AC143" s="56"/>
      <c r="AD143" s="56"/>
      <c r="AE143" s="56"/>
      <c r="AF143" s="56"/>
      <c r="AG143" s="56"/>
      <c r="AH143" s="56"/>
      <c r="AI143" s="56"/>
      <c r="AJ143" s="56"/>
      <c r="AK143" s="56"/>
      <c r="AL143" s="56"/>
      <c r="AM143" s="56"/>
      <c r="AN143" s="56"/>
      <c r="AO143" s="56"/>
      <c r="AP143" s="56"/>
      <c r="AQ143" s="56"/>
      <c r="AR143" s="56"/>
      <c r="AS143" s="56"/>
      <c r="AT143" s="56"/>
      <c r="AU143" s="56"/>
      <c r="AV143" s="56"/>
      <c r="AW143" s="56"/>
      <c r="AX143" s="56"/>
      <c r="AY143" s="56"/>
      <c r="AZ143" s="56"/>
      <c r="BA143" s="56"/>
      <c r="BB143" s="56"/>
      <c r="BC143" s="56"/>
      <c r="BD143" s="56"/>
      <c r="BE143" s="56"/>
      <c r="BF143" s="56"/>
      <c r="BG143" s="56"/>
      <c r="BH143" s="56"/>
      <c r="BI143" s="56"/>
      <c r="BJ143" s="56"/>
      <c r="BK143" s="56"/>
      <c r="BL143" s="56"/>
      <c r="BM143" s="56"/>
      <c r="BN143" s="56"/>
      <c r="BO143" s="56"/>
      <c r="BP143" s="56"/>
      <c r="BQ143" s="56"/>
      <c r="BR143" s="56"/>
      <c r="BS143" s="56"/>
      <c r="BT143" s="56"/>
      <c r="BU143" s="56"/>
      <c r="BV143" s="56"/>
      <c r="BW143" s="56"/>
      <c r="BX143" s="56"/>
      <c r="BY143" s="56"/>
      <c r="BZ143" s="56"/>
      <c r="CA143" s="55"/>
      <c r="CB143" s="55"/>
      <c r="CC143" s="55"/>
      <c r="CD143" s="55"/>
      <c r="CE143"/>
      <c r="CF143"/>
      <c r="CG143"/>
      <c r="CH143"/>
      <c r="CI143"/>
      <c r="CJ143"/>
      <c r="CK143"/>
    </row>
    <row r="144" spans="25:97" x14ac:dyDescent="0.2">
      <c r="Y144" s="55"/>
      <c r="Z144" s="55"/>
      <c r="AA144" s="55"/>
      <c r="AB144" s="56"/>
      <c r="AC144" s="56"/>
      <c r="AD144" s="56"/>
      <c r="AE144" s="56"/>
      <c r="AF144" s="56"/>
      <c r="AG144" s="56"/>
      <c r="AH144" s="56"/>
      <c r="AI144" s="56"/>
      <c r="AJ144" s="56"/>
      <c r="AK144" s="56"/>
      <c r="AL144" s="56"/>
      <c r="AM144" s="56"/>
      <c r="AN144" s="56"/>
      <c r="AO144" s="56"/>
      <c r="AP144" s="56"/>
      <c r="AQ144" s="56"/>
      <c r="AR144" s="56"/>
      <c r="AS144" s="56"/>
      <c r="AT144" s="56"/>
      <c r="AU144" s="56"/>
      <c r="AV144" s="56"/>
      <c r="AW144" s="56"/>
      <c r="AX144" s="56"/>
      <c r="AY144" s="56"/>
      <c r="AZ144" s="56"/>
      <c r="BA144" s="56"/>
      <c r="BB144" s="56"/>
      <c r="BC144" s="56"/>
      <c r="BD144" s="56"/>
      <c r="BE144" s="56"/>
      <c r="BF144" s="56"/>
      <c r="BG144" s="56"/>
      <c r="BH144" s="56"/>
      <c r="BI144" s="56"/>
      <c r="BJ144" s="56"/>
      <c r="BK144" s="56"/>
      <c r="BL144" s="56"/>
      <c r="BM144" s="56"/>
      <c r="BN144" s="56"/>
      <c r="BO144" s="56"/>
      <c r="BP144" s="56"/>
      <c r="BQ144" s="56"/>
      <c r="BR144" s="56"/>
      <c r="BS144" s="56"/>
      <c r="BT144" s="56"/>
      <c r="BU144" s="56"/>
      <c r="BV144" s="56"/>
      <c r="BW144" s="56"/>
      <c r="BX144" s="56"/>
      <c r="BY144" s="56"/>
      <c r="BZ144" s="56"/>
      <c r="CA144" s="55"/>
      <c r="CB144" s="55"/>
      <c r="CC144" s="55"/>
      <c r="CD144" s="55"/>
      <c r="CE144"/>
      <c r="CF144"/>
      <c r="CG144"/>
      <c r="CH144"/>
      <c r="CI144"/>
      <c r="CJ144"/>
      <c r="CK144"/>
    </row>
    <row r="145" spans="25:89" x14ac:dyDescent="0.2">
      <c r="Y145" s="55"/>
      <c r="Z145" s="55"/>
      <c r="AA145" s="55"/>
      <c r="AB145" s="56"/>
      <c r="AC145" s="56"/>
      <c r="AD145" s="56"/>
      <c r="AE145" s="56"/>
      <c r="AF145" s="56"/>
      <c r="AG145" s="56"/>
      <c r="AH145" s="56"/>
      <c r="AI145" s="56"/>
      <c r="AJ145" s="56"/>
      <c r="AK145" s="56"/>
      <c r="AL145" s="56"/>
      <c r="AM145" s="56"/>
      <c r="AN145" s="56"/>
      <c r="AO145" s="56"/>
      <c r="AP145" s="56"/>
      <c r="AQ145" s="56"/>
      <c r="AR145" s="56"/>
      <c r="AS145" s="56"/>
      <c r="AT145" s="56"/>
      <c r="AU145" s="56"/>
      <c r="AV145" s="56"/>
      <c r="AW145" s="56"/>
      <c r="AX145" s="56"/>
      <c r="AY145" s="56"/>
      <c r="AZ145" s="56"/>
      <c r="BA145" s="56"/>
      <c r="BB145" s="56"/>
      <c r="BC145" s="56"/>
      <c r="BD145" s="56"/>
      <c r="BE145" s="56"/>
      <c r="BF145" s="56"/>
      <c r="BG145" s="56"/>
      <c r="BH145" s="56"/>
      <c r="BI145" s="56"/>
      <c r="BJ145" s="56"/>
      <c r="BK145" s="56"/>
      <c r="BL145" s="56"/>
      <c r="BM145" s="56"/>
      <c r="BN145" s="56"/>
      <c r="BO145" s="56"/>
      <c r="BP145" s="56"/>
      <c r="BQ145" s="56"/>
      <c r="BR145" s="56"/>
      <c r="BS145" s="56"/>
      <c r="BT145" s="56"/>
      <c r="BU145" s="56"/>
      <c r="BV145" s="56"/>
      <c r="BW145" s="56"/>
      <c r="BX145" s="56"/>
      <c r="BY145" s="56"/>
      <c r="BZ145" s="56"/>
      <c r="CA145" s="55"/>
      <c r="CB145" s="55"/>
      <c r="CC145" s="55"/>
      <c r="CD145" s="55"/>
      <c r="CE145"/>
      <c r="CF145"/>
      <c r="CG145"/>
      <c r="CH145"/>
      <c r="CI145"/>
      <c r="CJ145"/>
      <c r="CK145"/>
    </row>
    <row r="146" spans="25:89" x14ac:dyDescent="0.2">
      <c r="Y146" s="55"/>
      <c r="Z146" s="55"/>
      <c r="AA146" s="55"/>
      <c r="AB146" s="56"/>
      <c r="AC146" s="56"/>
      <c r="AD146" s="56"/>
      <c r="AE146" s="56"/>
      <c r="AF146" s="56"/>
      <c r="AG146" s="56"/>
      <c r="AH146" s="56"/>
      <c r="AI146" s="56"/>
      <c r="AJ146" s="56"/>
      <c r="AK146" s="56"/>
      <c r="AL146" s="56"/>
      <c r="AM146" s="56"/>
      <c r="AN146" s="56"/>
      <c r="AO146" s="56"/>
      <c r="AP146" s="56"/>
      <c r="AQ146" s="56"/>
      <c r="AR146" s="56"/>
      <c r="AS146" s="56"/>
      <c r="AT146" s="56"/>
      <c r="AU146" s="56"/>
      <c r="AV146" s="56"/>
      <c r="AW146" s="56"/>
      <c r="AX146" s="56"/>
      <c r="AY146" s="56"/>
      <c r="AZ146" s="56"/>
      <c r="BA146" s="56"/>
      <c r="BB146" s="56"/>
      <c r="BC146" s="56"/>
      <c r="BD146" s="56"/>
      <c r="BE146" s="56"/>
      <c r="BF146" s="56"/>
      <c r="BG146" s="56"/>
      <c r="BH146" s="56"/>
      <c r="BI146" s="56"/>
      <c r="BJ146" s="56"/>
      <c r="BK146" s="56"/>
      <c r="BL146" s="56"/>
      <c r="BM146" s="56"/>
      <c r="BN146" s="56"/>
      <c r="BO146" s="56"/>
      <c r="BP146" s="56"/>
      <c r="BQ146" s="56"/>
      <c r="BR146" s="56"/>
      <c r="BS146" s="56"/>
      <c r="BT146" s="56"/>
      <c r="BU146" s="56"/>
      <c r="BV146" s="56"/>
      <c r="BW146" s="56"/>
      <c r="BX146" s="56"/>
      <c r="BY146" s="56"/>
      <c r="BZ146" s="56"/>
      <c r="CA146" s="55"/>
      <c r="CB146" s="55"/>
      <c r="CC146" s="55"/>
      <c r="CD146" s="55"/>
      <c r="CE146"/>
      <c r="CF146"/>
      <c r="CG146"/>
      <c r="CH146"/>
      <c r="CI146"/>
      <c r="CJ146"/>
      <c r="CK146"/>
    </row>
    <row r="147" spans="25:89" x14ac:dyDescent="0.2">
      <c r="Y147" s="55"/>
      <c r="Z147" s="55"/>
      <c r="AA147" s="55"/>
      <c r="AB147" s="56"/>
      <c r="AC147" s="56"/>
      <c r="AD147" s="56"/>
      <c r="AE147" s="56"/>
      <c r="AF147" s="56"/>
      <c r="AG147" s="56"/>
      <c r="AH147" s="56"/>
      <c r="AI147" s="56"/>
      <c r="AJ147" s="56"/>
      <c r="AK147" s="56"/>
      <c r="AL147" s="56"/>
      <c r="AM147" s="56"/>
      <c r="AN147" s="56"/>
      <c r="AO147" s="56"/>
      <c r="AP147" s="56"/>
      <c r="AQ147" s="56"/>
      <c r="AR147" s="56"/>
      <c r="AS147" s="56"/>
      <c r="AT147" s="56"/>
      <c r="AU147" s="56"/>
      <c r="AV147" s="56"/>
      <c r="AW147" s="56"/>
      <c r="AX147" s="56"/>
      <c r="AY147" s="56"/>
      <c r="AZ147" s="56"/>
      <c r="BA147" s="56"/>
      <c r="BB147" s="56"/>
      <c r="BC147" s="56"/>
      <c r="BD147" s="56"/>
      <c r="BE147" s="56"/>
      <c r="BF147" s="56"/>
      <c r="BG147" s="56"/>
      <c r="BH147" s="56"/>
      <c r="BI147" s="56"/>
      <c r="BJ147" s="56"/>
      <c r="BK147" s="56"/>
      <c r="BL147" s="56"/>
      <c r="BM147" s="56"/>
      <c r="BN147" s="56"/>
      <c r="BO147" s="56"/>
      <c r="BP147" s="56"/>
      <c r="BQ147" s="56"/>
      <c r="BR147" s="56"/>
      <c r="BS147" s="56"/>
      <c r="BT147" s="56"/>
      <c r="BU147" s="56"/>
      <c r="BV147" s="56"/>
      <c r="BW147" s="56"/>
      <c r="BX147" s="56"/>
      <c r="BY147" s="56"/>
      <c r="BZ147" s="56"/>
      <c r="CA147" s="55"/>
      <c r="CB147" s="55"/>
      <c r="CC147" s="55"/>
      <c r="CD147" s="55"/>
      <c r="CE147"/>
      <c r="CF147"/>
      <c r="CG147"/>
      <c r="CH147"/>
      <c r="CI147"/>
      <c r="CJ147"/>
      <c r="CK147"/>
    </row>
    <row r="148" spans="25:89" x14ac:dyDescent="0.2">
      <c r="Y148" s="55"/>
      <c r="Z148" s="55"/>
      <c r="AA148" s="55"/>
      <c r="AB148" s="56"/>
      <c r="AC148" s="56"/>
      <c r="AD148" s="56"/>
      <c r="AE148" s="56"/>
      <c r="AF148" s="56"/>
      <c r="AG148" s="56"/>
      <c r="AH148" s="56"/>
      <c r="AI148" s="56"/>
      <c r="AJ148" s="56"/>
      <c r="AK148" s="56"/>
      <c r="AL148" s="56"/>
      <c r="AM148" s="56"/>
      <c r="AN148" s="56"/>
      <c r="AO148" s="56"/>
      <c r="AP148" s="56"/>
      <c r="AQ148" s="56"/>
      <c r="AR148" s="56"/>
      <c r="AS148" s="56"/>
      <c r="AT148" s="56"/>
      <c r="AU148" s="56"/>
      <c r="AV148" s="56"/>
      <c r="AW148" s="56"/>
      <c r="AX148" s="56"/>
      <c r="AY148" s="56"/>
      <c r="AZ148" s="56"/>
      <c r="BA148" s="56"/>
      <c r="BB148" s="56"/>
      <c r="BC148" s="56"/>
      <c r="BD148" s="56"/>
      <c r="BE148" s="56"/>
      <c r="BF148" s="56"/>
      <c r="BG148" s="56"/>
      <c r="BH148" s="56"/>
      <c r="BI148" s="56"/>
      <c r="BJ148" s="56"/>
      <c r="BK148" s="56"/>
      <c r="BL148" s="56"/>
      <c r="BM148" s="56"/>
      <c r="BN148" s="56"/>
      <c r="BO148" s="56"/>
      <c r="BP148" s="56"/>
      <c r="BQ148" s="56"/>
      <c r="BR148" s="56"/>
      <c r="BS148" s="56"/>
      <c r="BT148" s="56"/>
      <c r="BU148" s="56"/>
      <c r="BV148" s="56"/>
      <c r="BW148" s="56"/>
      <c r="BX148" s="56"/>
      <c r="BY148" s="56"/>
      <c r="BZ148" s="56"/>
      <c r="CA148" s="55"/>
      <c r="CB148" s="55"/>
      <c r="CC148" s="55"/>
      <c r="CD148" s="55"/>
      <c r="CE148"/>
      <c r="CF148"/>
      <c r="CG148"/>
      <c r="CH148"/>
      <c r="CI148"/>
      <c r="CJ148"/>
      <c r="CK148"/>
    </row>
    <row r="149" spans="25:89" x14ac:dyDescent="0.2">
      <c r="Y149" s="55"/>
      <c r="Z149" s="55"/>
      <c r="AA149" s="55"/>
      <c r="AB149" s="56"/>
      <c r="AC149" s="56"/>
      <c r="AD149" s="56"/>
      <c r="AE149" s="56"/>
      <c r="AF149" s="56"/>
      <c r="AG149" s="56"/>
      <c r="AH149" s="56"/>
      <c r="AI149" s="56"/>
      <c r="AJ149" s="56"/>
      <c r="AK149" s="56"/>
      <c r="AL149" s="56"/>
      <c r="AM149" s="56"/>
      <c r="AN149" s="56"/>
      <c r="AO149" s="56"/>
      <c r="AP149" s="56"/>
      <c r="AQ149" s="56"/>
      <c r="AR149" s="56"/>
      <c r="AS149" s="56"/>
      <c r="AT149" s="56"/>
      <c r="AU149" s="56"/>
      <c r="AV149" s="56"/>
      <c r="AW149" s="56"/>
      <c r="AX149" s="56"/>
      <c r="AY149" s="56"/>
      <c r="AZ149" s="56"/>
      <c r="BA149" s="56"/>
      <c r="BB149" s="56"/>
      <c r="BC149" s="56"/>
      <c r="BD149" s="56"/>
      <c r="BE149" s="56"/>
      <c r="BF149" s="56"/>
      <c r="BG149" s="56"/>
      <c r="BH149" s="56"/>
      <c r="BI149" s="56"/>
      <c r="BJ149" s="56"/>
      <c r="BK149" s="56"/>
      <c r="BL149" s="56"/>
      <c r="BM149" s="56"/>
      <c r="BN149" s="56"/>
      <c r="BO149" s="56"/>
      <c r="BP149" s="56"/>
      <c r="BQ149" s="56"/>
      <c r="BR149" s="56"/>
      <c r="BS149" s="56"/>
      <c r="BT149" s="56"/>
      <c r="BU149" s="56"/>
      <c r="BV149" s="56"/>
      <c r="BW149" s="56"/>
      <c r="BX149" s="56"/>
      <c r="BY149" s="56"/>
      <c r="BZ149" s="56"/>
      <c r="CA149" s="55"/>
      <c r="CB149" s="55"/>
      <c r="CC149" s="55"/>
      <c r="CD149" s="55"/>
      <c r="CE149"/>
      <c r="CF149"/>
      <c r="CG149"/>
      <c r="CH149"/>
      <c r="CI149"/>
      <c r="CJ149"/>
      <c r="CK149"/>
    </row>
    <row r="150" spans="25:89" x14ac:dyDescent="0.2">
      <c r="Y150" s="55"/>
      <c r="Z150" s="55"/>
      <c r="AA150" s="55"/>
      <c r="AB150" s="56"/>
      <c r="AC150" s="56"/>
      <c r="AD150" s="56"/>
      <c r="AE150" s="56"/>
      <c r="AF150" s="56"/>
      <c r="AG150" s="56"/>
      <c r="AH150" s="56"/>
      <c r="AI150" s="56"/>
      <c r="AJ150" s="56"/>
      <c r="AK150" s="56"/>
      <c r="AL150" s="56"/>
      <c r="AM150" s="56"/>
      <c r="AN150" s="56"/>
      <c r="AO150" s="56"/>
      <c r="AP150" s="56"/>
      <c r="AQ150" s="56"/>
      <c r="AR150" s="56"/>
      <c r="AS150" s="56"/>
      <c r="AT150" s="56"/>
      <c r="AU150" s="56"/>
      <c r="AV150" s="56"/>
      <c r="AW150" s="56"/>
      <c r="AX150" s="56"/>
      <c r="AY150" s="56"/>
      <c r="AZ150" s="56"/>
      <c r="BA150" s="56"/>
      <c r="BB150" s="56"/>
      <c r="BC150" s="56"/>
      <c r="BD150" s="56"/>
      <c r="BE150" s="56"/>
      <c r="BF150" s="56"/>
      <c r="BG150" s="56"/>
      <c r="BH150" s="56"/>
      <c r="BI150" s="56"/>
      <c r="BJ150" s="56"/>
      <c r="BK150" s="56"/>
      <c r="BL150" s="56"/>
      <c r="BM150" s="56"/>
      <c r="BN150" s="56"/>
      <c r="BO150" s="56"/>
      <c r="BP150" s="56"/>
      <c r="BQ150" s="56"/>
      <c r="BR150" s="56"/>
      <c r="BS150" s="56"/>
      <c r="BT150" s="56"/>
      <c r="BU150" s="56"/>
      <c r="BV150" s="56"/>
      <c r="BW150" s="56"/>
      <c r="BX150" s="56"/>
      <c r="BY150" s="56"/>
      <c r="BZ150" s="56"/>
      <c r="CA150" s="55"/>
      <c r="CB150" s="55"/>
      <c r="CC150" s="55"/>
      <c r="CD150" s="55"/>
      <c r="CE150"/>
      <c r="CF150"/>
      <c r="CG150"/>
      <c r="CH150"/>
      <c r="CI150"/>
      <c r="CJ150"/>
      <c r="CK150"/>
    </row>
    <row r="151" spans="25:89" x14ac:dyDescent="0.2">
      <c r="Y151" s="55"/>
      <c r="Z151" s="55"/>
      <c r="AA151" s="55"/>
      <c r="AB151" s="56"/>
      <c r="AC151" s="56"/>
      <c r="AD151" s="56"/>
      <c r="AE151" s="56"/>
      <c r="AF151" s="56"/>
      <c r="AG151" s="56"/>
      <c r="AH151" s="56"/>
      <c r="AI151" s="56"/>
      <c r="AJ151" s="56"/>
      <c r="AK151" s="56"/>
      <c r="AL151" s="56"/>
      <c r="AM151" s="56"/>
      <c r="AN151" s="56"/>
      <c r="AO151" s="56"/>
      <c r="AP151" s="56"/>
      <c r="AQ151" s="56"/>
      <c r="AR151" s="56"/>
      <c r="AS151" s="56"/>
      <c r="AT151" s="56"/>
      <c r="AU151" s="56"/>
      <c r="AV151" s="56"/>
      <c r="AW151" s="56"/>
      <c r="AX151" s="56"/>
      <c r="AY151" s="56"/>
      <c r="AZ151" s="56"/>
      <c r="BA151" s="56"/>
      <c r="BB151" s="56"/>
      <c r="BC151" s="56"/>
      <c r="BD151" s="56"/>
      <c r="BE151" s="56"/>
      <c r="BF151" s="56"/>
      <c r="BG151" s="56"/>
      <c r="BH151" s="56"/>
      <c r="BI151" s="56"/>
      <c r="BJ151" s="56"/>
      <c r="BK151" s="56"/>
      <c r="BL151" s="56"/>
      <c r="BM151" s="56"/>
      <c r="BN151" s="56"/>
      <c r="BO151" s="56"/>
      <c r="BP151" s="56"/>
      <c r="BQ151" s="56"/>
      <c r="BR151" s="56"/>
      <c r="BS151" s="56"/>
      <c r="BT151" s="56"/>
      <c r="BU151" s="56"/>
      <c r="BV151" s="56"/>
      <c r="BW151" s="56"/>
      <c r="BX151" s="56"/>
      <c r="BY151" s="56"/>
      <c r="BZ151" s="56"/>
      <c r="CA151" s="55"/>
      <c r="CB151" s="55"/>
      <c r="CC151" s="55"/>
      <c r="CD151" s="55"/>
      <c r="CE151"/>
      <c r="CF151"/>
      <c r="CG151"/>
      <c r="CH151"/>
      <c r="CI151"/>
      <c r="CJ151"/>
      <c r="CK151"/>
    </row>
    <row r="152" spans="25:89" x14ac:dyDescent="0.2">
      <c r="Y152" s="55"/>
      <c r="Z152" s="55"/>
      <c r="AA152" s="55"/>
      <c r="AB152" s="56"/>
      <c r="AC152" s="56"/>
      <c r="AD152" s="56"/>
      <c r="AE152" s="56"/>
      <c r="AF152" s="56"/>
      <c r="AG152" s="56"/>
      <c r="AH152" s="56"/>
      <c r="AI152" s="56"/>
      <c r="AJ152" s="56"/>
      <c r="AK152" s="56"/>
      <c r="AL152" s="56"/>
      <c r="AM152" s="56"/>
      <c r="AN152" s="56"/>
      <c r="AO152" s="56"/>
      <c r="AP152" s="56"/>
      <c r="AQ152" s="56"/>
      <c r="AR152" s="56"/>
      <c r="AS152" s="56"/>
      <c r="AT152" s="56"/>
      <c r="AU152" s="56"/>
      <c r="AV152" s="56"/>
      <c r="AW152" s="56"/>
      <c r="AX152" s="56"/>
      <c r="AY152" s="56"/>
      <c r="AZ152" s="56"/>
      <c r="BA152" s="56"/>
      <c r="BB152" s="56"/>
      <c r="BC152" s="56"/>
      <c r="BD152" s="56"/>
      <c r="BE152" s="56"/>
      <c r="BF152" s="56"/>
      <c r="BG152" s="56"/>
      <c r="BH152" s="56"/>
      <c r="BI152" s="56"/>
      <c r="BJ152" s="56"/>
      <c r="BK152" s="56"/>
      <c r="BL152" s="56"/>
      <c r="BM152" s="56"/>
      <c r="BN152" s="56"/>
      <c r="BO152" s="56"/>
      <c r="BP152" s="56"/>
      <c r="BQ152" s="56"/>
      <c r="BR152" s="56"/>
      <c r="BS152" s="56"/>
      <c r="BT152" s="56"/>
      <c r="BU152" s="56"/>
      <c r="BV152" s="56"/>
      <c r="BW152" s="56"/>
      <c r="BX152" s="56"/>
      <c r="BY152" s="56"/>
      <c r="BZ152" s="56"/>
      <c r="CA152" s="55"/>
      <c r="CB152" s="55"/>
      <c r="CC152" s="55"/>
      <c r="CD152" s="55"/>
      <c r="CE152"/>
      <c r="CF152"/>
      <c r="CG152"/>
      <c r="CH152"/>
      <c r="CI152"/>
      <c r="CJ152"/>
      <c r="CK152"/>
    </row>
    <row r="153" spans="25:89" x14ac:dyDescent="0.2">
      <c r="Y153" s="55"/>
      <c r="Z153" s="55"/>
      <c r="AA153" s="55"/>
      <c r="AB153" s="56"/>
      <c r="AC153" s="56"/>
      <c r="AD153" s="56"/>
      <c r="AE153" s="56"/>
      <c r="AF153" s="56"/>
      <c r="AG153" s="56"/>
      <c r="AH153" s="56"/>
      <c r="AI153" s="56"/>
      <c r="AJ153" s="56"/>
      <c r="AK153" s="56"/>
      <c r="AL153" s="56"/>
      <c r="AM153" s="56"/>
      <c r="AN153" s="56"/>
      <c r="AO153" s="56"/>
      <c r="AP153" s="56"/>
      <c r="AQ153" s="56"/>
      <c r="AR153" s="56"/>
      <c r="AS153" s="56"/>
      <c r="AT153" s="56"/>
      <c r="AU153" s="56"/>
      <c r="AV153" s="56"/>
      <c r="AW153" s="56"/>
      <c r="AX153" s="56"/>
      <c r="AY153" s="56"/>
      <c r="AZ153" s="56"/>
      <c r="BA153" s="56"/>
      <c r="BB153" s="56"/>
      <c r="BC153" s="56"/>
      <c r="BD153" s="56"/>
      <c r="BE153" s="56"/>
      <c r="BF153" s="56"/>
      <c r="BG153" s="56"/>
      <c r="BH153" s="56"/>
      <c r="BI153" s="56"/>
      <c r="BJ153" s="56"/>
      <c r="BK153" s="56"/>
      <c r="BL153" s="56"/>
      <c r="BM153" s="56"/>
      <c r="BN153" s="56"/>
      <c r="BO153" s="56"/>
      <c r="BP153" s="56"/>
      <c r="BQ153" s="56"/>
      <c r="BR153" s="56"/>
      <c r="BS153" s="56"/>
      <c r="BT153" s="56"/>
      <c r="BU153" s="56"/>
      <c r="BV153" s="56"/>
      <c r="BW153" s="56"/>
      <c r="BX153" s="56"/>
      <c r="BY153" s="56"/>
      <c r="BZ153" s="56"/>
      <c r="CA153" s="55"/>
      <c r="CB153" s="55"/>
      <c r="CC153" s="55"/>
      <c r="CD153" s="55"/>
      <c r="CE153"/>
      <c r="CF153"/>
      <c r="CG153"/>
      <c r="CH153"/>
      <c r="CI153"/>
      <c r="CJ153"/>
      <c r="CK153"/>
    </row>
    <row r="154" spans="25:89" x14ac:dyDescent="0.2">
      <c r="Y154" s="55"/>
      <c r="Z154" s="55"/>
      <c r="AA154" s="55"/>
      <c r="AB154" s="56"/>
      <c r="AC154" s="56"/>
      <c r="AD154" s="56"/>
      <c r="AE154" s="56"/>
      <c r="AF154" s="56"/>
      <c r="AG154" s="56"/>
      <c r="AH154" s="56"/>
      <c r="AI154" s="56"/>
      <c r="AJ154" s="56"/>
      <c r="AK154" s="56"/>
      <c r="AL154" s="56"/>
      <c r="AM154" s="56"/>
      <c r="AN154" s="56"/>
      <c r="AO154" s="56"/>
      <c r="AP154" s="56"/>
      <c r="AQ154" s="56"/>
      <c r="AR154" s="56"/>
      <c r="AS154" s="56"/>
      <c r="AT154" s="56"/>
      <c r="AU154" s="56"/>
      <c r="AV154" s="56"/>
      <c r="AW154" s="56"/>
      <c r="AX154" s="56"/>
      <c r="AY154" s="56"/>
      <c r="AZ154" s="56"/>
      <c r="BA154" s="56"/>
      <c r="BB154" s="56"/>
      <c r="BC154" s="56"/>
      <c r="BD154" s="56"/>
      <c r="BE154" s="56"/>
      <c r="BF154" s="56"/>
      <c r="BG154" s="56"/>
      <c r="BH154" s="56"/>
      <c r="BI154" s="56"/>
      <c r="BJ154" s="56"/>
      <c r="BK154" s="56"/>
      <c r="BL154" s="56"/>
      <c r="BM154" s="56"/>
      <c r="BN154" s="56"/>
      <c r="BO154" s="56"/>
      <c r="BP154" s="56"/>
      <c r="BQ154" s="56"/>
      <c r="BR154" s="56"/>
      <c r="BS154" s="56"/>
      <c r="BT154" s="56"/>
      <c r="BU154" s="56"/>
      <c r="BV154" s="56"/>
      <c r="BW154" s="56"/>
      <c r="BX154" s="56"/>
      <c r="BY154" s="56"/>
      <c r="BZ154" s="56"/>
      <c r="CA154" s="55"/>
      <c r="CB154" s="55"/>
      <c r="CC154" s="55"/>
      <c r="CD154" s="55"/>
      <c r="CE154"/>
      <c r="CF154"/>
      <c r="CG154"/>
      <c r="CH154"/>
      <c r="CI154"/>
      <c r="CJ154"/>
      <c r="CK154"/>
    </row>
    <row r="155" spans="25:89" x14ac:dyDescent="0.2">
      <c r="AB155" s="12"/>
      <c r="AC155" s="12"/>
      <c r="AD155" s="12"/>
      <c r="AE155" s="12"/>
      <c r="AF155" s="12"/>
      <c r="AG155" s="12"/>
      <c r="AH155" s="12"/>
      <c r="AI155" s="12"/>
      <c r="AJ155" s="12"/>
      <c r="AK155" s="12"/>
      <c r="AL155" s="12"/>
      <c r="CA155"/>
      <c r="CB155"/>
      <c r="CC155"/>
      <c r="CD155"/>
      <c r="CE155"/>
      <c r="CF155"/>
      <c r="CG155"/>
      <c r="CH155"/>
      <c r="CI155"/>
      <c r="CJ155"/>
      <c r="CK155"/>
    </row>
    <row r="156" spans="25:89" x14ac:dyDescent="0.2">
      <c r="AB156" s="12"/>
      <c r="AC156" s="12"/>
      <c r="AD156" s="12"/>
      <c r="AE156" s="12"/>
      <c r="AF156" s="12"/>
      <c r="AG156" s="12"/>
      <c r="AH156" s="12"/>
      <c r="AI156" s="12"/>
      <c r="AJ156" s="12"/>
      <c r="AK156" s="12"/>
      <c r="AL156" s="12"/>
      <c r="CA156"/>
      <c r="CB156"/>
      <c r="CC156"/>
      <c r="CD156"/>
      <c r="CE156"/>
      <c r="CF156"/>
      <c r="CG156"/>
      <c r="CH156"/>
      <c r="CI156"/>
      <c r="CJ156"/>
      <c r="CK156"/>
    </row>
    <row r="157" spans="25:89" x14ac:dyDescent="0.2">
      <c r="AB157" s="12"/>
      <c r="AC157" s="12"/>
      <c r="AD157" s="12"/>
      <c r="AE157" s="12"/>
      <c r="AF157" s="12"/>
      <c r="AG157" s="12"/>
      <c r="AH157" s="12"/>
      <c r="AI157" s="12"/>
      <c r="AJ157" s="12"/>
      <c r="AK157" s="12"/>
      <c r="AL157" s="12"/>
      <c r="CA157"/>
      <c r="CB157"/>
      <c r="CC157"/>
      <c r="CD157"/>
      <c r="CE157"/>
      <c r="CF157"/>
      <c r="CG157"/>
      <c r="CH157"/>
      <c r="CI157"/>
      <c r="CJ157"/>
      <c r="CK157"/>
    </row>
    <row r="158" spans="25:89" x14ac:dyDescent="0.2">
      <c r="AB158" s="12"/>
      <c r="AC158" s="12"/>
      <c r="AD158" s="12"/>
      <c r="AE158" s="12"/>
      <c r="AF158" s="12"/>
      <c r="AG158" s="12"/>
      <c r="AH158" s="12"/>
      <c r="AI158" s="12"/>
      <c r="AJ158" s="12"/>
      <c r="AK158" s="12"/>
      <c r="AL158" s="12"/>
      <c r="CA158"/>
      <c r="CB158"/>
      <c r="CC158"/>
      <c r="CD158"/>
      <c r="CE158"/>
      <c r="CF158"/>
      <c r="CG158"/>
      <c r="CH158"/>
      <c r="CI158"/>
      <c r="CJ158"/>
      <c r="CK158"/>
    </row>
    <row r="159" spans="25:89" x14ac:dyDescent="0.2">
      <c r="AB159" s="12"/>
      <c r="AC159" s="12"/>
      <c r="AD159" s="12"/>
      <c r="AE159" s="12"/>
      <c r="AF159" s="12"/>
      <c r="AG159" s="12"/>
      <c r="AH159" s="12"/>
      <c r="AI159" s="12"/>
      <c r="AJ159" s="12"/>
      <c r="AK159" s="12"/>
      <c r="AL159" s="12"/>
      <c r="CA159"/>
      <c r="CB159"/>
      <c r="CC159"/>
      <c r="CD159"/>
      <c r="CE159"/>
      <c r="CF159"/>
      <c r="CG159"/>
      <c r="CH159"/>
      <c r="CI159"/>
      <c r="CJ159"/>
      <c r="CK159"/>
    </row>
    <row r="160" spans="25:89" x14ac:dyDescent="0.2">
      <c r="AB160" s="12"/>
      <c r="AC160" s="12"/>
      <c r="AD160" s="12"/>
      <c r="AE160" s="12"/>
      <c r="AF160" s="12"/>
      <c r="AG160" s="12"/>
      <c r="AH160" s="12"/>
      <c r="AI160" s="12"/>
      <c r="AJ160" s="12"/>
      <c r="AK160" s="12"/>
      <c r="AL160" s="12"/>
      <c r="CA160"/>
      <c r="CB160"/>
      <c r="CC160"/>
      <c r="CD160"/>
      <c r="CE160"/>
      <c r="CF160"/>
      <c r="CG160"/>
      <c r="CH160"/>
      <c r="CI160"/>
      <c r="CJ160"/>
      <c r="CK160"/>
    </row>
    <row r="161" spans="28:89" x14ac:dyDescent="0.2">
      <c r="AB161" s="12"/>
      <c r="AC161" s="12"/>
      <c r="AD161" s="12"/>
      <c r="AE161" s="12"/>
      <c r="AF161" s="12"/>
      <c r="AG161" s="12"/>
      <c r="AH161" s="12"/>
      <c r="AI161" s="12"/>
      <c r="AJ161" s="12"/>
      <c r="AK161" s="12"/>
      <c r="AL161" s="12"/>
      <c r="CA161"/>
      <c r="CB161"/>
      <c r="CC161"/>
      <c r="CD161"/>
      <c r="CE161"/>
      <c r="CF161"/>
      <c r="CG161"/>
      <c r="CH161"/>
      <c r="CI161"/>
      <c r="CJ161"/>
      <c r="CK161"/>
    </row>
    <row r="162" spans="28:89" x14ac:dyDescent="0.2">
      <c r="AB162" s="12"/>
      <c r="AC162" s="12"/>
      <c r="AD162" s="12"/>
      <c r="AE162" s="12"/>
      <c r="AF162" s="12"/>
      <c r="AG162" s="12"/>
      <c r="AH162" s="12"/>
      <c r="AI162" s="12"/>
      <c r="AJ162" s="12"/>
      <c r="AK162" s="12"/>
      <c r="AL162" s="12"/>
      <c r="CA162"/>
      <c r="CB162"/>
      <c r="CC162"/>
      <c r="CD162"/>
      <c r="CE162"/>
      <c r="CF162"/>
      <c r="CG162"/>
      <c r="CH162"/>
      <c r="CI162"/>
      <c r="CJ162"/>
      <c r="CK162"/>
    </row>
    <row r="163" spans="28:89" x14ac:dyDescent="0.2">
      <c r="AB163" s="12"/>
      <c r="AC163" s="12"/>
      <c r="AD163" s="12"/>
      <c r="AE163" s="12"/>
      <c r="AF163" s="12"/>
      <c r="AG163" s="12"/>
      <c r="AH163" s="12"/>
      <c r="AI163" s="12"/>
      <c r="AJ163" s="12"/>
      <c r="AK163" s="12"/>
      <c r="AL163" s="12"/>
      <c r="CA163"/>
      <c r="CB163"/>
      <c r="CC163"/>
      <c r="CD163"/>
      <c r="CE163"/>
      <c r="CF163"/>
      <c r="CG163"/>
      <c r="CH163"/>
      <c r="CI163"/>
      <c r="CJ163"/>
      <c r="CK163"/>
    </row>
    <row r="164" spans="28:89" x14ac:dyDescent="0.2">
      <c r="AB164" s="12"/>
      <c r="AC164" s="12"/>
      <c r="AD164" s="12"/>
      <c r="AE164" s="12"/>
      <c r="AF164" s="12"/>
      <c r="AG164" s="12"/>
      <c r="AH164" s="12"/>
      <c r="AI164" s="12"/>
      <c r="AJ164" s="12"/>
      <c r="AK164" s="12"/>
      <c r="AL164" s="12"/>
      <c r="CA164"/>
      <c r="CB164"/>
      <c r="CC164"/>
      <c r="CD164"/>
      <c r="CE164"/>
      <c r="CF164"/>
      <c r="CG164"/>
      <c r="CH164"/>
      <c r="CI164"/>
      <c r="CJ164"/>
      <c r="CK164"/>
    </row>
    <row r="165" spans="28:89" x14ac:dyDescent="0.2">
      <c r="AB165" s="12"/>
      <c r="AC165" s="12"/>
      <c r="AD165" s="12"/>
      <c r="AE165" s="12"/>
      <c r="AF165" s="12"/>
      <c r="AG165" s="12"/>
      <c r="AH165" s="12"/>
      <c r="AI165" s="12"/>
      <c r="AJ165" s="12"/>
      <c r="AK165" s="12"/>
      <c r="AL165" s="12"/>
      <c r="CA165"/>
      <c r="CB165"/>
      <c r="CC165"/>
      <c r="CD165"/>
      <c r="CE165"/>
      <c r="CF165"/>
      <c r="CG165"/>
      <c r="CH165"/>
      <c r="CI165"/>
      <c r="CJ165"/>
      <c r="CK165"/>
    </row>
    <row r="166" spans="28:89" x14ac:dyDescent="0.2">
      <c r="AB166" s="12"/>
      <c r="AC166" s="12"/>
      <c r="AD166" s="12"/>
      <c r="AE166" s="12"/>
      <c r="AF166" s="12"/>
      <c r="AG166" s="12"/>
      <c r="AH166" s="12"/>
      <c r="AI166" s="12"/>
      <c r="AJ166" s="12"/>
      <c r="AK166" s="12"/>
      <c r="AL166" s="12"/>
      <c r="CA166"/>
      <c r="CB166"/>
      <c r="CC166"/>
      <c r="CD166"/>
      <c r="CE166"/>
      <c r="CF166"/>
      <c r="CG166"/>
      <c r="CH166"/>
      <c r="CI166"/>
      <c r="CJ166"/>
      <c r="CK166"/>
    </row>
    <row r="167" spans="28:89" x14ac:dyDescent="0.2">
      <c r="AB167" s="12"/>
      <c r="AC167" s="12"/>
      <c r="AD167" s="12"/>
      <c r="AE167" s="12"/>
      <c r="AF167" s="12"/>
      <c r="AG167" s="12"/>
      <c r="AH167" s="12"/>
      <c r="AI167" s="12"/>
      <c r="AJ167" s="12"/>
      <c r="AK167" s="12"/>
      <c r="AL167" s="12"/>
      <c r="CA167"/>
      <c r="CB167"/>
      <c r="CC167"/>
      <c r="CD167"/>
      <c r="CE167"/>
      <c r="CF167"/>
      <c r="CG167"/>
      <c r="CH167"/>
      <c r="CI167"/>
      <c r="CJ167"/>
      <c r="CK167"/>
    </row>
    <row r="168" spans="28:89" x14ac:dyDescent="0.2">
      <c r="AB168" s="12"/>
      <c r="AC168" s="12"/>
      <c r="AD168" s="12"/>
      <c r="AE168" s="12"/>
      <c r="AF168" s="12"/>
      <c r="AG168" s="12"/>
      <c r="AH168" s="12"/>
      <c r="AI168" s="12"/>
      <c r="AJ168" s="12"/>
      <c r="AK168" s="12"/>
      <c r="AL168" s="12"/>
      <c r="CA168"/>
      <c r="CB168"/>
      <c r="CC168"/>
      <c r="CD168"/>
      <c r="CE168"/>
      <c r="CF168"/>
      <c r="CG168"/>
      <c r="CH168"/>
      <c r="CI168"/>
      <c r="CJ168"/>
      <c r="CK168"/>
    </row>
    <row r="169" spans="28:89" x14ac:dyDescent="0.2">
      <c r="AB169" s="12"/>
      <c r="AC169" s="12"/>
      <c r="AD169" s="12"/>
      <c r="AE169" s="12"/>
      <c r="AF169" s="12"/>
      <c r="AG169" s="12"/>
      <c r="AH169" s="12"/>
      <c r="AI169" s="12"/>
      <c r="AJ169" s="12"/>
      <c r="AK169" s="12"/>
      <c r="AL169" s="12"/>
      <c r="CA169"/>
      <c r="CB169"/>
      <c r="CC169"/>
      <c r="CD169"/>
      <c r="CE169"/>
      <c r="CF169"/>
      <c r="CG169"/>
      <c r="CH169"/>
      <c r="CI169"/>
      <c r="CJ169"/>
      <c r="CK169"/>
    </row>
    <row r="170" spans="28:89" x14ac:dyDescent="0.2">
      <c r="AB170" s="12"/>
      <c r="AC170" s="12"/>
      <c r="AD170" s="12"/>
      <c r="AE170" s="12"/>
      <c r="AF170" s="12"/>
      <c r="AG170" s="12"/>
      <c r="AH170" s="12"/>
      <c r="AI170" s="12"/>
      <c r="AJ170" s="12"/>
      <c r="AK170" s="12"/>
      <c r="AL170" s="12"/>
      <c r="CA170"/>
      <c r="CB170"/>
      <c r="CC170"/>
      <c r="CD170"/>
      <c r="CE170"/>
      <c r="CF170"/>
      <c r="CG170"/>
      <c r="CH170"/>
      <c r="CI170"/>
      <c r="CJ170"/>
      <c r="CK170"/>
    </row>
    <row r="171" spans="28:89" x14ac:dyDescent="0.2">
      <c r="AB171" s="12"/>
      <c r="AC171" s="12"/>
      <c r="AD171" s="12"/>
      <c r="AE171" s="12"/>
      <c r="AF171" s="12"/>
      <c r="AG171" s="12"/>
      <c r="AH171" s="12"/>
      <c r="AI171" s="12"/>
      <c r="AJ171" s="12"/>
      <c r="AK171" s="12"/>
      <c r="AL171" s="12"/>
      <c r="CA171"/>
      <c r="CB171"/>
      <c r="CC171"/>
      <c r="CD171"/>
      <c r="CE171"/>
      <c r="CF171"/>
      <c r="CG171"/>
      <c r="CH171"/>
      <c r="CI171"/>
      <c r="CJ171"/>
      <c r="CK171"/>
    </row>
    <row r="172" spans="28:89" x14ac:dyDescent="0.2">
      <c r="AB172" s="12"/>
      <c r="AC172" s="12"/>
      <c r="AD172" s="12"/>
      <c r="AE172" s="12"/>
      <c r="AF172" s="12"/>
      <c r="AG172" s="12"/>
      <c r="AH172" s="12"/>
      <c r="AI172" s="12"/>
      <c r="AJ172" s="12"/>
      <c r="AK172" s="12"/>
      <c r="AL172" s="12"/>
      <c r="CA172"/>
      <c r="CB172"/>
      <c r="CC172"/>
      <c r="CD172"/>
      <c r="CE172"/>
      <c r="CF172"/>
      <c r="CG172"/>
      <c r="CH172"/>
      <c r="CI172"/>
      <c r="CJ172"/>
      <c r="CK172"/>
    </row>
    <row r="173" spans="28:89" x14ac:dyDescent="0.2">
      <c r="AB173" s="12"/>
      <c r="AC173" s="12"/>
      <c r="AD173" s="12"/>
      <c r="AE173" s="12"/>
      <c r="AF173" s="12"/>
      <c r="AG173" s="12"/>
      <c r="AH173" s="12"/>
      <c r="AI173" s="12"/>
      <c r="AJ173" s="12"/>
      <c r="AK173" s="12"/>
      <c r="AL173" s="12"/>
      <c r="CA173"/>
      <c r="CB173"/>
      <c r="CC173"/>
      <c r="CD173"/>
      <c r="CE173"/>
      <c r="CF173"/>
      <c r="CG173"/>
      <c r="CH173"/>
      <c r="CI173"/>
      <c r="CJ173"/>
      <c r="CK173"/>
    </row>
    <row r="174" spans="28:89" x14ac:dyDescent="0.2">
      <c r="AB174" s="12"/>
      <c r="AC174" s="12"/>
      <c r="AD174" s="12"/>
      <c r="AE174" s="12"/>
      <c r="AF174" s="12"/>
      <c r="AG174" s="12"/>
      <c r="AH174" s="12"/>
      <c r="AI174" s="12"/>
      <c r="AJ174" s="12"/>
      <c r="AK174" s="12"/>
      <c r="AL174" s="12"/>
      <c r="CA174"/>
      <c r="CB174"/>
      <c r="CC174"/>
      <c r="CD174"/>
      <c r="CE174"/>
      <c r="CF174"/>
      <c r="CG174"/>
      <c r="CH174"/>
      <c r="CI174"/>
      <c r="CJ174"/>
      <c r="CK174"/>
    </row>
    <row r="175" spans="28:89" x14ac:dyDescent="0.2">
      <c r="AB175" s="12"/>
      <c r="AC175" s="12"/>
      <c r="AD175" s="12"/>
      <c r="AE175" s="12"/>
      <c r="AF175" s="12"/>
      <c r="AG175" s="12"/>
      <c r="AH175" s="12"/>
      <c r="AI175" s="12"/>
      <c r="AJ175" s="12"/>
      <c r="AK175" s="12"/>
      <c r="AL175" s="12"/>
      <c r="CA175"/>
      <c r="CB175"/>
      <c r="CC175"/>
      <c r="CD175"/>
      <c r="CE175"/>
      <c r="CF175"/>
      <c r="CG175"/>
      <c r="CH175"/>
      <c r="CI175"/>
      <c r="CJ175"/>
      <c r="CK175"/>
    </row>
    <row r="176" spans="28:89" x14ac:dyDescent="0.2">
      <c r="AB176" s="12"/>
      <c r="AC176" s="12"/>
      <c r="AD176" s="12"/>
      <c r="AE176" s="12"/>
      <c r="AF176" s="12"/>
      <c r="AG176" s="12"/>
      <c r="AH176" s="12"/>
      <c r="AI176" s="12"/>
      <c r="AJ176" s="12"/>
      <c r="AK176" s="12"/>
      <c r="AL176" s="12"/>
      <c r="CA176"/>
      <c r="CB176"/>
      <c r="CC176"/>
      <c r="CD176"/>
      <c r="CE176"/>
      <c r="CF176"/>
      <c r="CG176"/>
      <c r="CH176"/>
      <c r="CI176"/>
      <c r="CJ176"/>
      <c r="CK176"/>
    </row>
    <row r="177" spans="28:89" x14ac:dyDescent="0.2">
      <c r="AB177" s="12"/>
      <c r="AC177" s="12"/>
      <c r="AD177" s="12"/>
      <c r="AE177" s="12"/>
      <c r="AF177" s="12"/>
      <c r="AG177" s="12"/>
      <c r="AH177" s="12"/>
      <c r="AI177" s="12"/>
      <c r="AJ177" s="12"/>
      <c r="AK177" s="12"/>
      <c r="AL177" s="12"/>
      <c r="CA177"/>
      <c r="CB177"/>
      <c r="CC177"/>
      <c r="CD177"/>
      <c r="CE177"/>
      <c r="CF177"/>
      <c r="CG177"/>
      <c r="CH177"/>
      <c r="CI177"/>
      <c r="CJ177"/>
      <c r="CK177"/>
    </row>
    <row r="178" spans="28:89" x14ac:dyDescent="0.2">
      <c r="AB178" s="12"/>
      <c r="AC178" s="12"/>
      <c r="AD178" s="12"/>
      <c r="AE178" s="12"/>
      <c r="AF178" s="12"/>
      <c r="AG178" s="12"/>
      <c r="AH178" s="12"/>
      <c r="AI178" s="12"/>
      <c r="AJ178" s="12"/>
      <c r="AK178" s="12"/>
      <c r="AL178" s="12"/>
      <c r="CA178"/>
      <c r="CB178"/>
      <c r="CC178"/>
      <c r="CD178"/>
      <c r="CE178"/>
      <c r="CF178"/>
      <c r="CG178"/>
      <c r="CH178"/>
      <c r="CI178"/>
      <c r="CJ178"/>
      <c r="CK178"/>
    </row>
    <row r="179" spans="28:89" x14ac:dyDescent="0.2">
      <c r="AB179" s="12"/>
      <c r="AC179" s="12"/>
      <c r="AD179" s="12"/>
      <c r="AE179" s="12"/>
      <c r="AF179" s="12"/>
      <c r="AG179" s="12"/>
      <c r="AH179" s="12"/>
      <c r="AI179" s="12"/>
      <c r="AJ179" s="12"/>
      <c r="AK179" s="12"/>
      <c r="AL179" s="12"/>
      <c r="CA179"/>
      <c r="CB179"/>
      <c r="CC179"/>
      <c r="CD179"/>
      <c r="CE179"/>
      <c r="CF179"/>
      <c r="CG179"/>
      <c r="CH179"/>
      <c r="CI179"/>
      <c r="CJ179"/>
      <c r="CK179"/>
    </row>
  </sheetData>
  <sheetProtection password="8F9A" sheet="1" objects="1" scenarios="1"/>
  <pageMargins left="0.7" right="0.7" top="0.75" bottom="0.75" header="0.3" footer="0.3"/>
  <pageSetup scale="54" orientation="landscape"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8"/>
  <dimension ref="A1:K21"/>
  <sheetViews>
    <sheetView showGridLines="0" zoomScaleNormal="100" workbookViewId="0">
      <selection activeCell="I18" sqref="I18"/>
    </sheetView>
  </sheetViews>
  <sheetFormatPr baseColWidth="10" defaultColWidth="11.42578125" defaultRowHeight="12.75" x14ac:dyDescent="0.2"/>
  <cols>
    <col min="1" max="1" width="3.28515625" customWidth="1"/>
    <col min="8" max="8" width="10.42578125" customWidth="1"/>
    <col min="9" max="9" width="12" customWidth="1"/>
    <col min="11" max="11" width="32.28515625" customWidth="1"/>
  </cols>
  <sheetData>
    <row r="1" spans="1:11" ht="6" customHeight="1" x14ac:dyDescent="0.2">
      <c r="A1" s="181"/>
      <c r="B1" s="181"/>
      <c r="C1" s="181"/>
      <c r="D1" s="181"/>
      <c r="E1" s="181"/>
      <c r="F1" s="181"/>
      <c r="G1" s="181"/>
      <c r="H1" s="181"/>
      <c r="I1" s="181"/>
      <c r="J1" s="181"/>
      <c r="K1" s="181"/>
    </row>
    <row r="2" spans="1:11" ht="6.75" customHeight="1" x14ac:dyDescent="0.2">
      <c r="A2" s="181"/>
      <c r="B2" s="181"/>
      <c r="C2" s="181"/>
      <c r="D2" s="181"/>
      <c r="E2" s="181"/>
      <c r="F2" s="181"/>
      <c r="G2" s="182"/>
      <c r="H2" s="182"/>
      <c r="I2" s="181"/>
      <c r="J2" s="181"/>
      <c r="K2" s="181"/>
    </row>
    <row r="3" spans="1:11" ht="17.25" customHeight="1" x14ac:dyDescent="0.2">
      <c r="A3" s="487" t="s">
        <v>189</v>
      </c>
      <c r="B3" s="488"/>
      <c r="C3" s="488"/>
      <c r="D3" s="488"/>
      <c r="E3" s="488"/>
      <c r="F3" s="488"/>
      <c r="G3" s="488"/>
      <c r="H3" s="488"/>
      <c r="I3" s="488"/>
      <c r="J3" s="488"/>
      <c r="K3" s="488"/>
    </row>
    <row r="4" spans="1:11" ht="12.75" hidden="1" customHeight="1" x14ac:dyDescent="0.2">
      <c r="A4" s="183"/>
      <c r="B4" s="183"/>
      <c r="C4" s="184"/>
      <c r="D4" s="184"/>
      <c r="E4" s="184"/>
      <c r="F4" s="184"/>
      <c r="G4" s="184"/>
      <c r="H4" s="185"/>
      <c r="I4" s="183" t="s">
        <v>243</v>
      </c>
      <c r="J4" s="183" t="s">
        <v>248</v>
      </c>
      <c r="K4" s="183"/>
    </row>
    <row r="5" spans="1:11" ht="12.75" hidden="1" customHeight="1" x14ac:dyDescent="0.2">
      <c r="A5" s="183"/>
      <c r="B5" s="183"/>
      <c r="C5" s="184"/>
      <c r="D5" s="184"/>
      <c r="E5" s="184"/>
      <c r="F5" s="184"/>
      <c r="G5" s="184"/>
      <c r="H5" s="185"/>
      <c r="I5" s="183" t="s">
        <v>244</v>
      </c>
      <c r="J5" s="183" t="s">
        <v>249</v>
      </c>
      <c r="K5" s="183"/>
    </row>
    <row r="6" spans="1:11" ht="19.5" hidden="1" customHeight="1" x14ac:dyDescent="0.2">
      <c r="A6" s="183"/>
      <c r="B6" s="183"/>
      <c r="C6" s="186"/>
      <c r="D6" s="186"/>
      <c r="E6" s="186"/>
      <c r="F6" s="186"/>
      <c r="G6" s="186"/>
      <c r="H6" s="186"/>
      <c r="I6" s="183" t="s">
        <v>245</v>
      </c>
      <c r="J6" s="183" t="s">
        <v>171</v>
      </c>
      <c r="K6" s="186"/>
    </row>
    <row r="7" spans="1:11" ht="21.75" hidden="1" customHeight="1" x14ac:dyDescent="0.2">
      <c r="A7" s="183"/>
      <c r="B7" s="183"/>
      <c r="C7" s="186"/>
      <c r="D7" s="186"/>
      <c r="E7" s="186"/>
      <c r="F7" s="186"/>
      <c r="G7" s="186"/>
      <c r="H7" s="186"/>
      <c r="I7" s="183" t="s">
        <v>246</v>
      </c>
      <c r="J7" s="183" t="s">
        <v>250</v>
      </c>
      <c r="K7" s="186"/>
    </row>
    <row r="8" spans="1:11" ht="15" hidden="1" customHeight="1" x14ac:dyDescent="0.2">
      <c r="A8" s="183"/>
      <c r="B8" s="183"/>
      <c r="C8" s="186"/>
      <c r="D8" s="186"/>
      <c r="E8" s="186"/>
      <c r="F8" s="186"/>
      <c r="G8" s="186"/>
      <c r="H8" s="186"/>
      <c r="I8" s="183" t="s">
        <v>247</v>
      </c>
      <c r="J8" s="183" t="s">
        <v>251</v>
      </c>
      <c r="K8" s="186"/>
    </row>
    <row r="9" spans="1:11" ht="22.5" hidden="1" customHeight="1" x14ac:dyDescent="0.2">
      <c r="A9" s="183"/>
      <c r="B9" s="183"/>
      <c r="C9" s="186"/>
      <c r="D9" s="186"/>
      <c r="E9" s="186"/>
      <c r="F9" s="186"/>
      <c r="G9" s="186"/>
      <c r="H9" s="186"/>
      <c r="I9" s="183"/>
      <c r="J9" s="183"/>
      <c r="K9" s="186"/>
    </row>
    <row r="10" spans="1:11" s="44" customFormat="1" ht="13.5" customHeight="1" x14ac:dyDescent="0.2">
      <c r="A10" s="486" t="s">
        <v>190</v>
      </c>
      <c r="B10" s="486"/>
      <c r="C10" s="486"/>
      <c r="D10" s="486"/>
      <c r="E10" s="486"/>
      <c r="F10" s="486"/>
      <c r="G10" s="486"/>
      <c r="H10" s="486"/>
      <c r="I10" s="486" t="s">
        <v>191</v>
      </c>
      <c r="J10" s="486"/>
      <c r="K10" s="187" t="s">
        <v>194</v>
      </c>
    </row>
    <row r="11" spans="1:11" s="45" customFormat="1" ht="33.75" x14ac:dyDescent="0.2">
      <c r="A11" s="188" t="s">
        <v>148</v>
      </c>
      <c r="B11" s="188" t="s">
        <v>232</v>
      </c>
      <c r="C11" s="188" t="s">
        <v>253</v>
      </c>
      <c r="D11" s="188" t="s">
        <v>254</v>
      </c>
      <c r="E11" s="188" t="s">
        <v>188</v>
      </c>
      <c r="F11" s="188" t="s">
        <v>255</v>
      </c>
      <c r="G11" s="188" t="s">
        <v>256</v>
      </c>
      <c r="H11" s="188" t="s">
        <v>233</v>
      </c>
      <c r="I11" s="188" t="s">
        <v>192</v>
      </c>
      <c r="J11" s="188" t="s">
        <v>193</v>
      </c>
      <c r="K11" s="188" t="s">
        <v>257</v>
      </c>
    </row>
    <row r="12" spans="1:11" s="49" customFormat="1" ht="23.25" customHeight="1" x14ac:dyDescent="0.2">
      <c r="A12" s="176">
        <v>1</v>
      </c>
      <c r="B12" s="177"/>
      <c r="C12" s="177"/>
      <c r="D12" s="177"/>
      <c r="E12" s="177"/>
      <c r="F12" s="177"/>
      <c r="G12" s="177"/>
      <c r="H12" s="177"/>
      <c r="I12" s="177"/>
      <c r="J12" s="177"/>
      <c r="K12" s="178"/>
    </row>
    <row r="13" spans="1:11" s="12" customFormat="1" ht="11.25" x14ac:dyDescent="0.2">
      <c r="A13" s="176">
        <v>2</v>
      </c>
      <c r="B13" s="179"/>
      <c r="C13" s="177"/>
      <c r="D13" s="177"/>
      <c r="E13" s="177"/>
      <c r="F13" s="177"/>
      <c r="G13" s="177"/>
      <c r="H13" s="177"/>
      <c r="I13" s="177"/>
      <c r="J13" s="177"/>
      <c r="K13" s="177"/>
    </row>
    <row r="14" spans="1:11" s="12" customFormat="1" ht="11.25" x14ac:dyDescent="0.2">
      <c r="A14" s="176">
        <v>3</v>
      </c>
      <c r="B14" s="179"/>
      <c r="C14" s="177"/>
      <c r="D14" s="177"/>
      <c r="E14" s="177"/>
      <c r="F14" s="177"/>
      <c r="G14" s="177"/>
      <c r="H14" s="180"/>
      <c r="I14" s="177"/>
      <c r="J14" s="177"/>
      <c r="K14" s="177"/>
    </row>
    <row r="15" spans="1:11" s="12" customFormat="1" ht="11.25" x14ac:dyDescent="0.2">
      <c r="A15" s="176">
        <v>4</v>
      </c>
      <c r="B15" s="179"/>
      <c r="C15" s="177"/>
      <c r="D15" s="177"/>
      <c r="E15" s="177"/>
      <c r="F15" s="177"/>
      <c r="G15" s="177"/>
      <c r="H15" s="177"/>
      <c r="I15" s="177"/>
      <c r="J15" s="177"/>
      <c r="K15" s="177"/>
    </row>
    <row r="16" spans="1:11" s="12" customFormat="1" ht="11.25" x14ac:dyDescent="0.2">
      <c r="A16" s="176">
        <v>5</v>
      </c>
      <c r="B16" s="179"/>
      <c r="C16" s="177"/>
      <c r="D16" s="177"/>
      <c r="E16" s="177"/>
      <c r="F16" s="177"/>
      <c r="G16" s="177"/>
      <c r="H16" s="177"/>
      <c r="I16" s="177"/>
      <c r="J16" s="177"/>
      <c r="K16" s="177"/>
    </row>
    <row r="17" spans="1:11" s="12" customFormat="1" ht="11.25" x14ac:dyDescent="0.2">
      <c r="A17" s="176">
        <v>6</v>
      </c>
      <c r="B17" s="179"/>
      <c r="C17" s="177"/>
      <c r="D17" s="177"/>
      <c r="E17" s="177"/>
      <c r="F17" s="177"/>
      <c r="G17" s="177"/>
      <c r="H17" s="177"/>
      <c r="I17" s="177"/>
      <c r="J17" s="177"/>
      <c r="K17" s="177"/>
    </row>
    <row r="18" spans="1:11" s="12" customFormat="1" ht="11.25" x14ac:dyDescent="0.2">
      <c r="A18" s="176">
        <v>7</v>
      </c>
      <c r="B18" s="179"/>
      <c r="C18" s="177"/>
      <c r="D18" s="177"/>
      <c r="E18" s="177"/>
      <c r="F18" s="177"/>
      <c r="G18" s="177"/>
      <c r="H18" s="177"/>
      <c r="I18" s="177"/>
      <c r="J18" s="177"/>
      <c r="K18" s="177"/>
    </row>
    <row r="19" spans="1:11" x14ac:dyDescent="0.2">
      <c r="A19" s="176">
        <v>8</v>
      </c>
      <c r="B19" s="179"/>
      <c r="C19" s="177"/>
      <c r="D19" s="177"/>
      <c r="E19" s="177"/>
      <c r="F19" s="177"/>
      <c r="G19" s="177"/>
      <c r="H19" s="177"/>
      <c r="I19" s="177"/>
      <c r="J19" s="177"/>
      <c r="K19" s="177"/>
    </row>
    <row r="20" spans="1:11" x14ac:dyDescent="0.2">
      <c r="A20" s="176">
        <v>9</v>
      </c>
      <c r="B20" s="179"/>
      <c r="C20" s="177"/>
      <c r="D20" s="177"/>
      <c r="E20" s="177"/>
      <c r="F20" s="177"/>
      <c r="G20" s="177"/>
      <c r="H20" s="177"/>
      <c r="I20" s="177"/>
      <c r="J20" s="177"/>
      <c r="K20" s="177"/>
    </row>
    <row r="21" spans="1:11" x14ac:dyDescent="0.2">
      <c r="A21" s="176">
        <v>10</v>
      </c>
      <c r="B21" s="179"/>
      <c r="C21" s="177"/>
      <c r="D21" s="177"/>
      <c r="E21" s="177"/>
      <c r="F21" s="177"/>
      <c r="G21" s="177"/>
      <c r="H21" s="177"/>
      <c r="I21" s="177"/>
      <c r="J21" s="177"/>
      <c r="K21" s="177"/>
    </row>
  </sheetData>
  <sheetProtection password="881A" sheet="1" objects="1" scenarios="1"/>
  <autoFilter ref="A11:K21"/>
  <mergeCells count="3">
    <mergeCell ref="A10:H10"/>
    <mergeCell ref="I10:J10"/>
    <mergeCell ref="A3:K3"/>
  </mergeCells>
  <dataValidations count="3">
    <dataValidation type="list" allowBlank="1" showInputMessage="1" showErrorMessage="1" sqref="I12:I21">
      <formula1>$I$4:$I$8</formula1>
    </dataValidation>
    <dataValidation type="list" allowBlank="1" showInputMessage="1" showErrorMessage="1" sqref="J12:J21">
      <formula1>$J$4:$J$8</formula1>
    </dataValidation>
    <dataValidation type="list" allowBlank="1" showInputMessage="1" showErrorMessage="1" sqref="D12:D21">
      <formula1>#REF!</formula1>
    </dataValidation>
  </dataValidations>
  <pageMargins left="0.7" right="0.7" top="0.75" bottom="0.75" header="0.3" footer="0.3"/>
  <pageSetup orientation="portrait"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dimension ref="D3:N20"/>
  <sheetViews>
    <sheetView showGridLines="0" zoomScale="85" zoomScaleNormal="85" workbookViewId="0">
      <pane xSplit="22" ySplit="23" topLeftCell="W77" activePane="bottomRight" state="frozen"/>
      <selection pane="topRight" activeCell="U1" sqref="U1"/>
      <selection pane="bottomLeft" activeCell="A22" sqref="A22"/>
      <selection pane="bottomRight" activeCell="J12" sqref="J12"/>
    </sheetView>
  </sheetViews>
  <sheetFormatPr baseColWidth="10" defaultRowHeight="12.75" x14ac:dyDescent="0.2"/>
  <cols>
    <col min="1" max="1" width="1.7109375" style="13" customWidth="1"/>
    <col min="2" max="2" width="2.28515625" style="13" customWidth="1"/>
    <col min="3" max="3" width="2.7109375" style="13" customWidth="1"/>
    <col min="4" max="7" width="11.42578125" style="13"/>
    <col min="8" max="8" width="19" style="13" customWidth="1"/>
    <col min="9" max="9" width="14.5703125" style="13" customWidth="1"/>
    <col min="10" max="10" width="14.85546875" style="13" customWidth="1"/>
    <col min="11" max="11" width="15.140625" style="13" customWidth="1"/>
    <col min="12" max="12" width="15" style="13" customWidth="1"/>
    <col min="13" max="13" width="15.140625" style="13" customWidth="1"/>
    <col min="14" max="16384" width="11.42578125" style="13"/>
  </cols>
  <sheetData>
    <row r="3" spans="4:14" ht="12.75" customHeight="1" x14ac:dyDescent="0.2"/>
    <row r="4" spans="4:14" ht="23.25" customHeight="1" x14ac:dyDescent="0.2">
      <c r="H4" s="47"/>
      <c r="I4" s="48" t="s">
        <v>198</v>
      </c>
      <c r="J4" s="47"/>
      <c r="L4" s="48"/>
      <c r="M4" s="47"/>
    </row>
    <row r="5" spans="4:14" ht="12.75" customHeight="1" x14ac:dyDescent="0.2">
      <c r="G5" s="47"/>
      <c r="H5" s="47"/>
      <c r="I5" s="47"/>
      <c r="J5" s="47"/>
      <c r="K5" s="47"/>
      <c r="L5" s="47"/>
      <c r="M5" s="47"/>
    </row>
    <row r="6" spans="4:14" ht="12.75" customHeight="1" x14ac:dyDescent="0.2"/>
    <row r="8" spans="4:14" ht="13.5" thickBot="1" x14ac:dyDescent="0.25"/>
    <row r="9" spans="4:14" ht="41.25" customHeight="1" thickTop="1" thickBot="1" x14ac:dyDescent="0.55000000000000004">
      <c r="D9" s="62"/>
      <c r="E9" s="63"/>
      <c r="F9" s="491"/>
      <c r="G9" s="496" t="s">
        <v>195</v>
      </c>
      <c r="H9" s="61" t="s">
        <v>247</v>
      </c>
      <c r="I9" s="50" t="e">
        <f>+COUNTIFS('Identificación de Riesgos'!$I$12:$I$21,$H9,'Identificación de Riesgos'!$J$12:$J$21,I$14,'Identificación de Riesgos'!#REF!,"Pendiente")</f>
        <v>#REF!</v>
      </c>
      <c r="J9" s="51" t="e">
        <f>+COUNTIFS('Identificación de Riesgos'!$I$12:$I$21,$H9,'Identificación de Riesgos'!$J$12:$J$21,J$14,'Identificación de Riesgos'!#REF!,"Pendiente")</f>
        <v>#REF!</v>
      </c>
      <c r="K9" s="51" t="e">
        <f>+COUNTIFS('Identificación de Riesgos'!$I$12:$I$21,$H9,'Identificación de Riesgos'!$J$12:$J$21,K$14,'Identificación de Riesgos'!#REF!,"Pendiente")</f>
        <v>#REF!</v>
      </c>
      <c r="L9" s="51" t="e">
        <f>+COUNTIFS('Identificación de Riesgos'!$I$12:$I$21,$H9,'Identificación de Riesgos'!$J$12:$J$21,L$14,'Identificación de Riesgos'!#REF!,"Pendiente")</f>
        <v>#REF!</v>
      </c>
      <c r="M9" s="51" t="e">
        <f>+COUNTIFS('Identificación de Riesgos'!$I$12:$I$21,$H9,'Identificación de Riesgos'!$J$12:$J$21,M$14,'Identificación de Riesgos'!#REF!,"Pendiente")</f>
        <v>#REF!</v>
      </c>
      <c r="N9" s="492"/>
    </row>
    <row r="10" spans="4:14" ht="41.25" customHeight="1" thickTop="1" thickBot="1" x14ac:dyDescent="0.55000000000000004">
      <c r="D10" s="62"/>
      <c r="E10" s="63"/>
      <c r="F10" s="491"/>
      <c r="G10" s="496"/>
      <c r="H10" s="61" t="s">
        <v>246</v>
      </c>
      <c r="I10" s="50" t="e">
        <f>+COUNTIFS('Identificación de Riesgos'!$I$12:$I$21,$H10,'Identificación de Riesgos'!$J$12:$J$21,I$14,'Identificación de Riesgos'!#REF!,"Pendiente")</f>
        <v>#REF!</v>
      </c>
      <c r="J10" s="50" t="e">
        <f>+COUNTIFS('Identificación de Riesgos'!$I$12:$I$21,$H10,'Identificación de Riesgos'!$J$12:$J$21,J$14,'Identificación de Riesgos'!#REF!,"Pendiente")</f>
        <v>#REF!</v>
      </c>
      <c r="K10" s="51" t="e">
        <f>+COUNTIFS('Identificación de Riesgos'!$I$12:$I$21,$H10,'Identificación de Riesgos'!$J$12:$J$21,K$14,'Identificación de Riesgos'!#REF!,"Pendiente")</f>
        <v>#REF!</v>
      </c>
      <c r="L10" s="51" t="e">
        <f>+COUNTIFS('Identificación de Riesgos'!$I$12:$I$21,$H10,'Identificación de Riesgos'!$J$12:$J$21,L$14,'Identificación de Riesgos'!#REF!,"Pendiente")</f>
        <v>#REF!</v>
      </c>
      <c r="M10" s="51" t="e">
        <f>+COUNTIFS('Identificación de Riesgos'!$I$12:$I$21,$H10,'Identificación de Riesgos'!$J$12:$J$21,M$14,'Identificación de Riesgos'!#REF!,"Pendiente")</f>
        <v>#REF!</v>
      </c>
      <c r="N10" s="492"/>
    </row>
    <row r="11" spans="4:14" ht="41.25" customHeight="1" thickTop="1" thickBot="1" x14ac:dyDescent="0.55000000000000004">
      <c r="D11" s="62"/>
      <c r="E11" s="63"/>
      <c r="F11" s="491"/>
      <c r="G11" s="496"/>
      <c r="H11" s="61" t="s">
        <v>245</v>
      </c>
      <c r="I11" s="52" t="e">
        <f>+COUNTIFS('Identificación de Riesgos'!$I$12:$I$21,$H11,'Identificación de Riesgos'!$J$12:$J$21,I$14,'Identificación de Riesgos'!#REF!,"Pendiente")</f>
        <v>#REF!</v>
      </c>
      <c r="J11" s="50" t="e">
        <f>+COUNTIFS('Identificación de Riesgos'!$I$12:$I$21,$H11,'Identificación de Riesgos'!$J$12:$J$21,J$14,'Identificación de Riesgos'!#REF!,"Pendiente")</f>
        <v>#REF!</v>
      </c>
      <c r="K11" s="50" t="e">
        <f>+COUNTIFS('Identificación de Riesgos'!$I$12:$I$21,$H11,'Identificación de Riesgos'!$J$12:$J$21,K$14,'Identificación de Riesgos'!#REF!,"Pendiente")</f>
        <v>#REF!</v>
      </c>
      <c r="L11" s="51" t="e">
        <f>+COUNTIFS('Identificación de Riesgos'!$I$12:$I$21,$H11,'Identificación de Riesgos'!$J$12:$J$21,L$14,'Identificación de Riesgos'!#REF!,"Pendiente")</f>
        <v>#REF!</v>
      </c>
      <c r="M11" s="51" t="e">
        <f>+COUNTIFS('Identificación de Riesgos'!$I$12:$I$21,$H11,'Identificación de Riesgos'!$J$12:$J$21,M$14,'Identificación de Riesgos'!#REF!,"Pendiente")</f>
        <v>#REF!</v>
      </c>
      <c r="N11" s="492"/>
    </row>
    <row r="12" spans="4:14" ht="41.25" customHeight="1" thickTop="1" thickBot="1" x14ac:dyDescent="0.55000000000000004">
      <c r="D12" s="62"/>
      <c r="E12" s="63"/>
      <c r="F12" s="491"/>
      <c r="G12" s="496"/>
      <c r="H12" s="61" t="s">
        <v>244</v>
      </c>
      <c r="I12" s="52" t="e">
        <f>+COUNTIFS('Identificación de Riesgos'!$I$12:$I$21,$H12,'Identificación de Riesgos'!$J$12:$J$21,I$14,'Identificación de Riesgos'!#REF!,"Pendiente")</f>
        <v>#REF!</v>
      </c>
      <c r="J12" s="52" t="e">
        <f>+COUNTIFS('Identificación de Riesgos'!$I$12:$I$21,$H12,'Identificación de Riesgos'!$J$12:$J$21,J$14,'Identificación de Riesgos'!#REF!,"Pendiente")</f>
        <v>#REF!</v>
      </c>
      <c r="K12" s="50" t="e">
        <f>+COUNTIFS('Identificación de Riesgos'!$I$12:$I$21,$H12,'Identificación de Riesgos'!$J$12:$J$21,K$14,'Identificación de Riesgos'!#REF!,"Pendiente")</f>
        <v>#REF!</v>
      </c>
      <c r="L12" s="50" t="e">
        <f>+COUNTIFS('Identificación de Riesgos'!$I$12:$I$21,$H12,'Identificación de Riesgos'!$J$12:$J$21,L$14,'Identificación de Riesgos'!#REF!,"Pendiente")</f>
        <v>#REF!</v>
      </c>
      <c r="M12" s="51" t="e">
        <f>+COUNTIFS('Identificación de Riesgos'!$I$12:$I$21,$H12,'Identificación de Riesgos'!$J$12:$J$21,M$14,'Identificación de Riesgos'!#REF!,"Pendiente")</f>
        <v>#REF!</v>
      </c>
      <c r="N12" s="492"/>
    </row>
    <row r="13" spans="4:14" ht="41.25" customHeight="1" thickTop="1" thickBot="1" x14ac:dyDescent="0.55000000000000004">
      <c r="D13" s="62"/>
      <c r="E13" s="63"/>
      <c r="F13" s="491"/>
      <c r="G13" s="496"/>
      <c r="H13" s="61" t="s">
        <v>243</v>
      </c>
      <c r="I13" s="52" t="e">
        <f>+COUNTIFS('Identificación de Riesgos'!$I$12:$I$21,$H13,'Identificación de Riesgos'!$J$12:$J$21,I$14,'Identificación de Riesgos'!#REF!,"Pendiente")</f>
        <v>#REF!</v>
      </c>
      <c r="J13" s="52" t="e">
        <f>+COUNTIFS('Identificación de Riesgos'!$I$12:$I$21,$H13,'Identificación de Riesgos'!$J$12:$J$21,J$14,'Identificación de Riesgos'!#REF!,"Pendiente")</f>
        <v>#REF!</v>
      </c>
      <c r="K13" s="52" t="e">
        <f>+COUNTIFS('Identificación de Riesgos'!$I$12:$I$21,$H13,'Identificación de Riesgos'!$J$12:$J$21,K$14,'Identificación de Riesgos'!#REF!,"Pendiente")</f>
        <v>#REF!</v>
      </c>
      <c r="L13" s="50" t="e">
        <f>+COUNTIFS('Identificación de Riesgos'!$I$12:$I$21,$H13,'Identificación de Riesgos'!$J$12:$J$21,L$14,'Identificación de Riesgos'!#REF!,"Pendiente")</f>
        <v>#REF!</v>
      </c>
      <c r="M13" s="50" t="e">
        <f>+COUNTIFS('Identificación de Riesgos'!$I$12:$I$21,$H13,'Identificación de Riesgos'!$J$12:$J$21,M$14,'Identificación de Riesgos'!#REF!,"Pendiente")</f>
        <v>#REF!</v>
      </c>
      <c r="N13" s="492"/>
    </row>
    <row r="14" spans="4:14" ht="53.25" customHeight="1" thickTop="1" x14ac:dyDescent="0.2">
      <c r="D14" s="62"/>
      <c r="E14" s="63"/>
      <c r="F14" s="491"/>
      <c r="G14" s="493"/>
      <c r="H14" s="494"/>
      <c r="I14" s="68" t="s">
        <v>248</v>
      </c>
      <c r="J14" s="68" t="s">
        <v>249</v>
      </c>
      <c r="K14" s="68" t="s">
        <v>171</v>
      </c>
      <c r="L14" s="68" t="s">
        <v>250</v>
      </c>
      <c r="M14" s="68" t="s">
        <v>251</v>
      </c>
      <c r="N14" s="492"/>
    </row>
    <row r="15" spans="4:14" ht="23.25" x14ac:dyDescent="0.2">
      <c r="D15" s="62"/>
      <c r="E15" s="63"/>
      <c r="F15" s="491"/>
      <c r="G15" s="495"/>
      <c r="H15" s="495"/>
      <c r="I15" s="497" t="s">
        <v>196</v>
      </c>
      <c r="J15" s="497"/>
      <c r="K15" s="497"/>
      <c r="L15" s="497"/>
      <c r="M15" s="497"/>
      <c r="N15" s="492"/>
    </row>
    <row r="16" spans="4:14" ht="15" x14ac:dyDescent="0.25">
      <c r="D16" s="62"/>
      <c r="E16" s="64"/>
      <c r="F16" s="491"/>
      <c r="G16" s="492"/>
      <c r="H16" s="492"/>
      <c r="I16" s="492"/>
      <c r="J16" s="492"/>
      <c r="K16" s="492"/>
      <c r="L16" s="492"/>
      <c r="M16" s="492"/>
      <c r="N16" s="492"/>
    </row>
    <row r="17" spans="4:14" ht="15.75" thickBot="1" x14ac:dyDescent="0.3">
      <c r="D17" s="62"/>
      <c r="E17" s="64"/>
      <c r="F17" s="63"/>
      <c r="G17"/>
      <c r="H17"/>
      <c r="I17"/>
      <c r="J17"/>
      <c r="K17"/>
      <c r="L17"/>
      <c r="M17"/>
      <c r="N17"/>
    </row>
    <row r="18" spans="4:14" ht="21.75" thickBot="1" x14ac:dyDescent="0.4">
      <c r="D18" s="62"/>
      <c r="E18" s="64"/>
      <c r="F18" s="63"/>
      <c r="G18"/>
      <c r="H18"/>
      <c r="I18"/>
      <c r="J18"/>
      <c r="K18" s="489" t="s">
        <v>197</v>
      </c>
      <c r="L18" s="490"/>
      <c r="M18" s="69" t="e">
        <f>SUM(I9:M13)</f>
        <v>#REF!</v>
      </c>
      <c r="N18"/>
    </row>
    <row r="19" spans="4:14" x14ac:dyDescent="0.2">
      <c r="D19" s="62"/>
      <c r="E19" s="63"/>
      <c r="F19" s="63"/>
      <c r="G19"/>
      <c r="H19"/>
      <c r="I19"/>
      <c r="J19"/>
      <c r="K19"/>
      <c r="L19"/>
      <c r="M19"/>
      <c r="N19"/>
    </row>
    <row r="20" spans="4:14" x14ac:dyDescent="0.2">
      <c r="D20" s="62"/>
      <c r="E20" s="62"/>
      <c r="F20" s="62"/>
    </row>
  </sheetData>
  <sheetProtection password="8F9A" sheet="1" objects="1" scenarios="1"/>
  <mergeCells count="7">
    <mergeCell ref="K18:L18"/>
    <mergeCell ref="F9:F16"/>
    <mergeCell ref="N9:N16"/>
    <mergeCell ref="G14:H15"/>
    <mergeCell ref="G16:M16"/>
    <mergeCell ref="G9:G13"/>
    <mergeCell ref="I15:M15"/>
  </mergeCells>
  <pageMargins left="0.7" right="0.7" top="0.75" bottom="0.75" header="0.3" footer="0.3"/>
  <pageSetup paperSize="9" orientation="portrait" horizontalDpi="300" verticalDpi="0" copies="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pageSetUpPr fitToPage="1"/>
  </sheetPr>
  <dimension ref="A1:K18"/>
  <sheetViews>
    <sheetView showGridLines="0" workbookViewId="0">
      <selection activeCell="E22" sqref="E22"/>
    </sheetView>
  </sheetViews>
  <sheetFormatPr baseColWidth="10" defaultRowHeight="12.75" x14ac:dyDescent="0.2"/>
  <cols>
    <col min="1" max="1" width="37.28515625" style="15" customWidth="1"/>
    <col min="2" max="9" width="5.42578125" style="15" customWidth="1"/>
    <col min="10" max="11" width="6.28515625" style="15" customWidth="1"/>
    <col min="12" max="16384" width="11.42578125" style="15"/>
  </cols>
  <sheetData>
    <row r="1" spans="1:11" ht="21" customHeight="1" x14ac:dyDescent="0.2">
      <c r="A1" s="498" t="s">
        <v>35</v>
      </c>
      <c r="B1" s="499"/>
      <c r="C1" s="499"/>
      <c r="D1" s="499"/>
      <c r="E1" s="499"/>
      <c r="F1" s="499"/>
      <c r="G1" s="499"/>
      <c r="H1" s="499"/>
      <c r="I1" s="499"/>
      <c r="J1" s="499"/>
      <c r="K1" s="499"/>
    </row>
    <row r="2" spans="1:11" ht="36" customHeight="1" x14ac:dyDescent="0.2">
      <c r="A2" s="506">
        <f>Presupuesto!A2</f>
        <v>0</v>
      </c>
      <c r="B2" s="506"/>
      <c r="C2" s="506"/>
      <c r="D2" s="506"/>
      <c r="E2" s="506"/>
      <c r="F2" s="506"/>
      <c r="G2" s="506"/>
      <c r="H2" s="506"/>
      <c r="I2" s="506"/>
      <c r="J2" s="506"/>
      <c r="K2" s="506"/>
    </row>
    <row r="3" spans="1:11" ht="16.5" customHeight="1" x14ac:dyDescent="0.2"/>
    <row r="4" spans="1:11" x14ac:dyDescent="0.2">
      <c r="A4" s="507" t="s">
        <v>351</v>
      </c>
      <c r="B4" s="500" t="s">
        <v>396</v>
      </c>
      <c r="C4" s="501"/>
      <c r="D4" s="501"/>
      <c r="E4" s="501"/>
      <c r="F4" s="501"/>
      <c r="G4" s="501"/>
      <c r="H4" s="501"/>
      <c r="I4" s="501"/>
      <c r="J4" s="501"/>
      <c r="K4" s="502"/>
    </row>
    <row r="5" spans="1:11" ht="20.25" customHeight="1" x14ac:dyDescent="0.2">
      <c r="A5" s="508"/>
      <c r="B5" s="16" t="s">
        <v>397</v>
      </c>
      <c r="C5" s="16" t="s">
        <v>343</v>
      </c>
      <c r="D5" s="16" t="s">
        <v>344</v>
      </c>
      <c r="E5" s="16" t="s">
        <v>345</v>
      </c>
      <c r="F5" s="16" t="s">
        <v>346</v>
      </c>
      <c r="G5" s="16" t="s">
        <v>347</v>
      </c>
      <c r="H5" s="16" t="s">
        <v>348</v>
      </c>
      <c r="I5" s="16" t="s">
        <v>349</v>
      </c>
      <c r="J5" s="16" t="s">
        <v>395</v>
      </c>
      <c r="K5" s="16" t="s">
        <v>350</v>
      </c>
    </row>
    <row r="6" spans="1:11" x14ac:dyDescent="0.2">
      <c r="A6" s="503" t="s">
        <v>11</v>
      </c>
      <c r="B6" s="504"/>
      <c r="C6" s="504"/>
      <c r="D6" s="504"/>
      <c r="E6" s="504"/>
      <c r="F6" s="504"/>
      <c r="G6" s="504"/>
      <c r="H6" s="504"/>
      <c r="I6" s="504"/>
      <c r="J6" s="504"/>
      <c r="K6" s="504"/>
    </row>
    <row r="7" spans="1:11" x14ac:dyDescent="0.2">
      <c r="A7" s="17" t="str">
        <f>+Resultados!B6</f>
        <v>Socializacion</v>
      </c>
      <c r="B7" s="155"/>
      <c r="C7" s="155"/>
      <c r="D7" s="155"/>
      <c r="E7" s="155"/>
      <c r="F7" s="155"/>
      <c r="G7" s="155"/>
      <c r="H7" s="155"/>
      <c r="I7" s="155"/>
      <c r="J7" s="155"/>
      <c r="K7" s="155"/>
    </row>
    <row r="8" spans="1:11" x14ac:dyDescent="0.2">
      <c r="A8" s="17" t="str">
        <f>Resultados!B10</f>
        <v>A2</v>
      </c>
      <c r="B8" s="155"/>
      <c r="C8" s="155"/>
      <c r="D8" s="155"/>
      <c r="E8" s="155"/>
      <c r="F8" s="155"/>
      <c r="G8" s="155"/>
      <c r="H8" s="155"/>
      <c r="I8" s="155"/>
      <c r="J8" s="155"/>
      <c r="K8" s="155"/>
    </row>
    <row r="9" spans="1:11" x14ac:dyDescent="0.2">
      <c r="A9" s="17" t="str">
        <f>Resultados!B14</f>
        <v>A3</v>
      </c>
      <c r="B9" s="155"/>
      <c r="C9" s="155"/>
      <c r="D9" s="155"/>
      <c r="E9" s="155"/>
      <c r="F9" s="155"/>
      <c r="G9" s="155"/>
      <c r="H9" s="155"/>
      <c r="I9" s="155"/>
      <c r="J9" s="155"/>
      <c r="K9" s="155"/>
    </row>
    <row r="10" spans="1:11" x14ac:dyDescent="0.2">
      <c r="A10" s="17" t="str">
        <f>Resultados!B18</f>
        <v>A4</v>
      </c>
      <c r="B10" s="155"/>
      <c r="C10" s="155"/>
      <c r="D10" s="155"/>
      <c r="E10" s="155"/>
      <c r="F10" s="155"/>
      <c r="G10" s="155"/>
      <c r="H10" s="155"/>
      <c r="I10" s="155"/>
      <c r="J10" s="155"/>
      <c r="K10" s="155"/>
    </row>
    <row r="11" spans="1:11" x14ac:dyDescent="0.2">
      <c r="A11" s="505" t="s">
        <v>142</v>
      </c>
      <c r="B11" s="504"/>
      <c r="C11" s="504"/>
      <c r="D11" s="504"/>
      <c r="E11" s="504"/>
      <c r="F11" s="504"/>
      <c r="G11" s="504"/>
      <c r="H11" s="504"/>
      <c r="I11" s="504"/>
      <c r="J11" s="504"/>
      <c r="K11" s="504"/>
    </row>
    <row r="12" spans="1:11" x14ac:dyDescent="0.2">
      <c r="A12" s="18" t="str">
        <f>+Resultados!B25</f>
        <v>Aislamiento</v>
      </c>
      <c r="B12" s="155"/>
      <c r="C12" s="155"/>
      <c r="D12" s="155"/>
      <c r="E12" s="155"/>
      <c r="F12" s="155"/>
      <c r="G12" s="155"/>
      <c r="H12" s="155"/>
      <c r="I12" s="155"/>
      <c r="J12" s="155"/>
      <c r="K12" s="155"/>
    </row>
    <row r="13" spans="1:11" x14ac:dyDescent="0.2">
      <c r="A13" s="18" t="str">
        <f>Resultados!B29</f>
        <v>A6</v>
      </c>
      <c r="B13" s="155"/>
      <c r="C13" s="155"/>
      <c r="D13" s="155"/>
      <c r="E13" s="155"/>
      <c r="F13" s="155"/>
      <c r="G13" s="155"/>
      <c r="H13" s="155"/>
      <c r="I13" s="155"/>
      <c r="J13" s="155"/>
      <c r="K13" s="155"/>
    </row>
    <row r="14" spans="1:11" x14ac:dyDescent="0.2">
      <c r="A14" s="18" t="str">
        <f>Resultados!B33</f>
        <v>A7</v>
      </c>
      <c r="B14" s="155"/>
      <c r="C14" s="155"/>
      <c r="D14" s="155"/>
      <c r="E14" s="155"/>
      <c r="F14" s="155"/>
      <c r="G14" s="155"/>
      <c r="H14" s="155"/>
      <c r="I14" s="155"/>
      <c r="J14" s="155"/>
      <c r="K14" s="155"/>
    </row>
    <row r="15" spans="1:11" x14ac:dyDescent="0.2">
      <c r="A15" s="18" t="str">
        <f>Resultados!B37</f>
        <v>A8</v>
      </c>
      <c r="B15" s="155"/>
      <c r="C15" s="155"/>
      <c r="D15" s="155"/>
      <c r="E15" s="155"/>
      <c r="F15" s="155"/>
      <c r="G15" s="155"/>
      <c r="H15" s="155"/>
      <c r="I15" s="155"/>
      <c r="J15" s="155"/>
      <c r="K15" s="155"/>
    </row>
    <row r="16" spans="1:11" x14ac:dyDescent="0.2">
      <c r="A16" s="18" t="str">
        <f>Resultados!B41</f>
        <v>A9</v>
      </c>
      <c r="B16" s="155"/>
      <c r="C16" s="155"/>
      <c r="D16" s="155"/>
      <c r="E16" s="155"/>
      <c r="F16" s="155"/>
      <c r="G16" s="155"/>
      <c r="H16" s="155"/>
      <c r="I16" s="155"/>
      <c r="J16" s="155"/>
      <c r="K16" s="155"/>
    </row>
    <row r="17" spans="1:11" x14ac:dyDescent="0.2">
      <c r="A17" s="17" t="str">
        <f>Resultados!B45</f>
        <v>A10</v>
      </c>
      <c r="B17" s="155"/>
      <c r="C17" s="155"/>
      <c r="D17" s="155"/>
      <c r="E17" s="155"/>
      <c r="F17" s="155"/>
      <c r="G17" s="155"/>
      <c r="H17" s="155"/>
      <c r="I17" s="155"/>
      <c r="J17" s="155"/>
      <c r="K17" s="155"/>
    </row>
    <row r="18" spans="1:11" x14ac:dyDescent="0.2">
      <c r="A18" s="19"/>
    </row>
  </sheetData>
  <sheetProtection password="881A" sheet="1" objects="1" scenarios="1"/>
  <mergeCells count="6">
    <mergeCell ref="A1:K1"/>
    <mergeCell ref="B4:K4"/>
    <mergeCell ref="A6:K6"/>
    <mergeCell ref="A11:K11"/>
    <mergeCell ref="A2:K2"/>
    <mergeCell ref="A4:A5"/>
  </mergeCells>
  <conditionalFormatting sqref="B7:K10 B12:K17">
    <cfRule type="cellIs" dxfId="30" priority="6" stopIfTrue="1" operator="equal">
      <formula>"X"</formula>
    </cfRule>
  </conditionalFormatting>
  <pageMargins left="0.23622047244094491" right="0.23622047244094491" top="0.47244094488188981" bottom="0.55118110236220474" header="0.31496062992125984" footer="0.31496062992125984"/>
  <pageSetup fitToHeight="0" orientation="landscape" r:id="rId1"/>
  <headerFooter>
    <oddFooter>&amp;C&amp;A&amp;R&amp;P - &amp;N</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17"/>
  <sheetViews>
    <sheetView zoomScaleNormal="100" zoomScaleSheetLayoutView="100" workbookViewId="0">
      <selection activeCell="D6" sqref="D6"/>
    </sheetView>
  </sheetViews>
  <sheetFormatPr baseColWidth="10" defaultRowHeight="12.75" x14ac:dyDescent="0.2"/>
  <cols>
    <col min="1" max="1" width="33.7109375" customWidth="1"/>
    <col min="2" max="2" width="51.140625" customWidth="1"/>
    <col min="3" max="16384" width="11.42578125" style="32"/>
  </cols>
  <sheetData>
    <row r="1" spans="1:14" ht="69.75" customHeight="1" thickBot="1" x14ac:dyDescent="0.25">
      <c r="A1" s="304" t="s">
        <v>404</v>
      </c>
      <c r="B1" s="305"/>
    </row>
    <row r="2" spans="1:14" ht="13.5" thickBot="1" x14ac:dyDescent="0.25">
      <c r="A2" s="181"/>
      <c r="B2" s="181"/>
    </row>
    <row r="3" spans="1:14" ht="16.5" customHeight="1" x14ac:dyDescent="0.2">
      <c r="A3" s="306" t="s">
        <v>14</v>
      </c>
      <c r="B3" s="307"/>
    </row>
    <row r="4" spans="1:14" ht="49.5" customHeight="1" x14ac:dyDescent="0.2">
      <c r="A4" s="219" t="s">
        <v>15</v>
      </c>
      <c r="B4" s="223"/>
    </row>
    <row r="5" spans="1:14" ht="36.75" customHeight="1" x14ac:dyDescent="0.2">
      <c r="A5" s="219" t="s">
        <v>353</v>
      </c>
      <c r="B5" s="223"/>
    </row>
    <row r="6" spans="1:14" ht="28.5" customHeight="1" x14ac:dyDescent="0.2">
      <c r="A6" s="220" t="s">
        <v>352</v>
      </c>
      <c r="B6" s="223"/>
    </row>
    <row r="7" spans="1:14" ht="35.25" customHeight="1" x14ac:dyDescent="0.2">
      <c r="A7" s="219" t="s">
        <v>238</v>
      </c>
      <c r="B7" s="221"/>
    </row>
    <row r="8" spans="1:14" ht="40.5" customHeight="1" x14ac:dyDescent="0.2">
      <c r="A8" s="219" t="s">
        <v>258</v>
      </c>
      <c r="B8" s="221"/>
    </row>
    <row r="9" spans="1:14" ht="24.75" customHeight="1" x14ac:dyDescent="0.2">
      <c r="A9" s="219" t="s">
        <v>16</v>
      </c>
      <c r="B9" s="222"/>
      <c r="C9" s="33"/>
    </row>
    <row r="10" spans="1:14" ht="30" customHeight="1" x14ac:dyDescent="0.2">
      <c r="A10" s="219" t="s">
        <v>17</v>
      </c>
      <c r="B10" s="223"/>
    </row>
    <row r="11" spans="1:14" ht="30.75" customHeight="1" x14ac:dyDescent="0.2">
      <c r="A11" s="219" t="s">
        <v>362</v>
      </c>
      <c r="B11" s="223"/>
    </row>
    <row r="12" spans="1:14" ht="29.25" customHeight="1" x14ac:dyDescent="0.2">
      <c r="A12" s="219" t="s">
        <v>18</v>
      </c>
      <c r="B12" s="223"/>
    </row>
    <row r="13" spans="1:14" ht="22.5" customHeight="1" x14ac:dyDescent="0.2">
      <c r="A13" s="308" t="s">
        <v>221</v>
      </c>
      <c r="B13" s="309"/>
    </row>
    <row r="14" spans="1:14" x14ac:dyDescent="0.2">
      <c r="A14" s="310" t="s">
        <v>144</v>
      </c>
      <c r="B14" s="310"/>
      <c r="F14" s="34"/>
      <c r="G14" s="34"/>
      <c r="H14" s="34"/>
      <c r="I14" s="35"/>
      <c r="J14" s="36"/>
      <c r="K14" s="36"/>
      <c r="L14" s="36"/>
      <c r="M14" s="36"/>
      <c r="N14" s="36"/>
    </row>
    <row r="15" spans="1:14" x14ac:dyDescent="0.2">
      <c r="A15" s="310" t="s">
        <v>146</v>
      </c>
      <c r="B15" s="310"/>
    </row>
    <row r="16" spans="1:14" x14ac:dyDescent="0.2">
      <c r="A16" s="32"/>
      <c r="B16" s="32"/>
    </row>
    <row r="17" spans="1:2" x14ac:dyDescent="0.2">
      <c r="A17" s="32"/>
      <c r="B17" s="32"/>
    </row>
  </sheetData>
  <sheetProtection algorithmName="SHA-512" hashValue="2VQy5A3HUfjl44Gs1w3j56jRx0gNZIFCuztOyHRTKgPIjqPonQC9k/m9R/YlTZVhr8M6p2f3Jg53KxJ0qqo2Zg==" saltValue="3RKMoD9DOXrghQKTYhhmWw==" spinCount="100000" sheet="1" objects="1" scenarios="1" formatCells="0" formatColumns="0" formatRows="0" insertColumns="0" insertRows="0"/>
  <mergeCells count="5">
    <mergeCell ref="A1:B1"/>
    <mergeCell ref="A3:B3"/>
    <mergeCell ref="A13:B13"/>
    <mergeCell ref="A14:B14"/>
    <mergeCell ref="A15:B15"/>
  </mergeCells>
  <printOptions horizontalCentered="1"/>
  <pageMargins left="0.78740157480314965" right="0.78740157480314965" top="0.78740157480314965" bottom="0.78740157480314965" header="0" footer="0"/>
  <pageSetup orientation="portrait" r:id="rId1"/>
  <headerFooter alignWithMargins="0">
    <oddFooter>&amp;C&amp;A&amp;R&amp;P - &amp;N</oddFooter>
  </headerFooter>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Listas!$C$10:$C$16</xm:f>
          </x14:formula1>
          <xm:sqref>B5</xm:sqref>
        </x14:dataValidation>
        <x14:dataValidation type="list" allowBlank="1" showInputMessage="1" showErrorMessage="1">
          <x14:formula1>
            <xm:f>Listas!$B$2:$B$14</xm:f>
          </x14:formula1>
          <xm:sqref>B7</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7"/>
  <sheetViews>
    <sheetView zoomScale="90" zoomScaleNormal="90" zoomScaleSheetLayoutView="110" workbookViewId="0">
      <selection activeCell="A11" sqref="A11:C11"/>
    </sheetView>
  </sheetViews>
  <sheetFormatPr baseColWidth="10" defaultRowHeight="12.75" x14ac:dyDescent="0.2"/>
  <cols>
    <col min="1" max="3" width="30.7109375" style="37" customWidth="1"/>
    <col min="4" max="16384" width="11.42578125" style="37"/>
  </cols>
  <sheetData>
    <row r="1" spans="1:4" ht="13.5" thickBot="1" x14ac:dyDescent="0.25"/>
    <row r="2" spans="1:4" ht="13.5" thickBot="1" x14ac:dyDescent="0.25">
      <c r="A2" s="312" t="s">
        <v>23</v>
      </c>
      <c r="B2" s="313"/>
      <c r="C2" s="314"/>
    </row>
    <row r="3" spans="1:4" ht="70.5" customHeight="1" thickBot="1" x14ac:dyDescent="0.25">
      <c r="A3" s="315"/>
      <c r="B3" s="316"/>
      <c r="C3" s="317"/>
    </row>
    <row r="4" spans="1:4" ht="13.5" thickBot="1" x14ac:dyDescent="0.25">
      <c r="A4" s="312" t="s">
        <v>240</v>
      </c>
      <c r="B4" s="313"/>
      <c r="C4" s="314"/>
    </row>
    <row r="5" spans="1:4" ht="72.75" customHeight="1" thickBot="1" x14ac:dyDescent="0.25">
      <c r="A5" s="318"/>
      <c r="B5" s="319"/>
      <c r="C5" s="320"/>
    </row>
    <row r="6" spans="1:4" ht="13.5" thickBot="1" x14ac:dyDescent="0.25">
      <c r="A6" s="312" t="s">
        <v>241</v>
      </c>
      <c r="B6" s="313"/>
      <c r="C6" s="314"/>
    </row>
    <row r="7" spans="1:4" ht="62.25" customHeight="1" thickBot="1" x14ac:dyDescent="0.25">
      <c r="A7" s="315"/>
      <c r="B7" s="321"/>
      <c r="C7" s="322"/>
    </row>
    <row r="8" spans="1:4" ht="13.5" thickBot="1" x14ac:dyDescent="0.25">
      <c r="A8" s="312" t="s">
        <v>24</v>
      </c>
      <c r="B8" s="313"/>
      <c r="C8" s="314"/>
    </row>
    <row r="9" spans="1:4" ht="63" customHeight="1" thickBot="1" x14ac:dyDescent="0.25">
      <c r="A9" s="323"/>
      <c r="B9" s="324"/>
      <c r="C9" s="325"/>
    </row>
    <row r="10" spans="1:4" ht="13.5" thickBot="1" x14ac:dyDescent="0.25">
      <c r="A10" s="312" t="s">
        <v>25</v>
      </c>
      <c r="B10" s="313"/>
      <c r="C10" s="314"/>
    </row>
    <row r="11" spans="1:4" s="40" customFormat="1" ht="43.5" customHeight="1" thickBot="1" x14ac:dyDescent="0.25">
      <c r="A11" s="315"/>
      <c r="B11" s="321"/>
      <c r="C11" s="322"/>
      <c r="D11" s="39"/>
    </row>
    <row r="12" spans="1:4" ht="14.25" customHeight="1" thickBot="1" x14ac:dyDescent="0.25">
      <c r="A12" s="312" t="s">
        <v>26</v>
      </c>
      <c r="B12" s="313"/>
      <c r="C12" s="314"/>
    </row>
    <row r="13" spans="1:4" ht="13.5" thickBot="1" x14ac:dyDescent="0.25">
      <c r="A13" s="7" t="s">
        <v>27</v>
      </c>
      <c r="B13" s="8" t="s">
        <v>28</v>
      </c>
      <c r="C13" s="8" t="s">
        <v>29</v>
      </c>
    </row>
    <row r="14" spans="1:4" ht="60.75" customHeight="1" thickBot="1" x14ac:dyDescent="0.25">
      <c r="A14" s="5"/>
      <c r="B14" s="9"/>
      <c r="C14" s="9"/>
    </row>
    <row r="15" spans="1:4" x14ac:dyDescent="0.2">
      <c r="A15" s="41" t="s">
        <v>223</v>
      </c>
      <c r="B15" s="41"/>
      <c r="C15" s="42" t="s">
        <v>147</v>
      </c>
    </row>
    <row r="16" spans="1:4" x14ac:dyDescent="0.2">
      <c r="A16" s="311" t="s">
        <v>144</v>
      </c>
      <c r="B16" s="311"/>
      <c r="C16" s="311"/>
    </row>
    <row r="17" spans="1:3" x14ac:dyDescent="0.2">
      <c r="A17" s="311" t="s">
        <v>146</v>
      </c>
      <c r="B17" s="311"/>
      <c r="C17" s="311"/>
    </row>
  </sheetData>
  <mergeCells count="13">
    <mergeCell ref="A17:C17"/>
    <mergeCell ref="A10:C10"/>
    <mergeCell ref="A2:C2"/>
    <mergeCell ref="A3:C3"/>
    <mergeCell ref="A4:C4"/>
    <mergeCell ref="A5:C5"/>
    <mergeCell ref="A6:C6"/>
    <mergeCell ref="A7:C7"/>
    <mergeCell ref="A8:C8"/>
    <mergeCell ref="A9:C9"/>
    <mergeCell ref="A11:C11"/>
    <mergeCell ref="A12:C12"/>
    <mergeCell ref="A16:C16"/>
  </mergeCells>
  <printOptions horizontalCentered="1"/>
  <pageMargins left="0.78740157480314965" right="0.78740157480314965" top="0.98425196850393704" bottom="0.98425196850393704" header="0" footer="0"/>
  <pageSetup scale="95" orientation="portrait" r:id="rId1"/>
  <headerFooter alignWithMargins="0">
    <oddFooter>&amp;C&amp;A&amp;R&amp;P - &amp;N</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4"/>
  <dimension ref="A1:J24"/>
  <sheetViews>
    <sheetView showGridLines="0" showWhiteSpace="0" zoomScaleNormal="100" workbookViewId="0">
      <pane xSplit="2" ySplit="7" topLeftCell="C8" activePane="bottomRight" state="frozen"/>
      <selection activeCell="B1" sqref="B1"/>
      <selection pane="topRight" activeCell="D1" sqref="D1"/>
      <selection pane="bottomLeft" activeCell="B8" sqref="B8"/>
      <selection pane="bottomRight" activeCell="E18" sqref="E18"/>
    </sheetView>
  </sheetViews>
  <sheetFormatPr baseColWidth="10" defaultColWidth="11.42578125" defaultRowHeight="12.75" x14ac:dyDescent="0.2"/>
  <cols>
    <col min="1" max="1" width="3.28515625" customWidth="1"/>
    <col min="3" max="3" width="16.28515625" customWidth="1"/>
    <col min="4" max="4" width="29.140625" customWidth="1"/>
    <col min="5" max="5" width="25.42578125" customWidth="1"/>
    <col min="6" max="6" width="14.140625" customWidth="1"/>
    <col min="7" max="7" width="14.28515625" customWidth="1"/>
    <col min="8" max="8" width="20.5703125" customWidth="1"/>
    <col min="9" max="9" width="18.85546875" customWidth="1"/>
  </cols>
  <sheetData>
    <row r="1" spans="1:10" ht="6" customHeight="1" x14ac:dyDescent="0.2"/>
    <row r="2" spans="1:10" s="11" customFormat="1" ht="13.5" customHeight="1" x14ac:dyDescent="0.2">
      <c r="A2" s="326" t="s">
        <v>156</v>
      </c>
      <c r="B2" s="327"/>
      <c r="C2" s="327"/>
      <c r="D2" s="327"/>
      <c r="E2" s="327"/>
      <c r="F2" s="327"/>
      <c r="G2" s="326"/>
      <c r="H2" s="327"/>
      <c r="I2" s="327"/>
      <c r="J2" s="1"/>
    </row>
    <row r="3" spans="1:10" ht="15.75" hidden="1" customHeight="1" x14ac:dyDescent="0.2">
      <c r="A3" s="46"/>
      <c r="B3" s="46"/>
      <c r="C3" s="46"/>
      <c r="D3" s="328"/>
      <c r="E3" s="328"/>
      <c r="F3" s="46"/>
      <c r="G3" s="46"/>
      <c r="H3" s="46"/>
      <c r="I3" s="46"/>
    </row>
    <row r="4" spans="1:10" ht="12.75" hidden="1" customHeight="1" x14ac:dyDescent="0.2">
      <c r="A4" s="46"/>
      <c r="B4" s="46"/>
      <c r="C4" s="46"/>
      <c r="D4" s="328"/>
      <c r="E4" s="328"/>
      <c r="F4" s="46"/>
      <c r="G4" s="46"/>
      <c r="H4" s="46"/>
      <c r="I4" s="46"/>
    </row>
    <row r="5" spans="1:10" ht="6.75" hidden="1" customHeight="1" thickBot="1" x14ac:dyDescent="0.25">
      <c r="A5" s="46"/>
      <c r="B5" s="46"/>
      <c r="C5" s="46"/>
      <c r="D5" s="46"/>
      <c r="E5" s="46"/>
      <c r="F5" s="46"/>
      <c r="G5" s="46"/>
      <c r="H5" s="46"/>
      <c r="I5" s="46"/>
    </row>
    <row r="6" spans="1:10" s="44" customFormat="1" ht="13.5" customHeight="1" x14ac:dyDescent="0.2">
      <c r="A6" s="329" t="s">
        <v>204</v>
      </c>
      <c r="B6" s="329"/>
      <c r="C6" s="329"/>
      <c r="D6" s="329"/>
      <c r="E6" s="329"/>
      <c r="F6" s="94"/>
      <c r="G6" s="329" t="s">
        <v>154</v>
      </c>
      <c r="H6" s="329"/>
      <c r="I6" s="329"/>
    </row>
    <row r="7" spans="1:10" s="45" customFormat="1" ht="56.25" customHeight="1" x14ac:dyDescent="0.2">
      <c r="A7" s="54" t="s">
        <v>148</v>
      </c>
      <c r="B7" s="54" t="s">
        <v>155</v>
      </c>
      <c r="C7" s="54" t="s">
        <v>158</v>
      </c>
      <c r="D7" s="54" t="s">
        <v>159</v>
      </c>
      <c r="E7" s="54" t="s">
        <v>160</v>
      </c>
      <c r="F7" s="54" t="s">
        <v>161</v>
      </c>
      <c r="G7" s="54" t="s">
        <v>225</v>
      </c>
      <c r="H7" s="54" t="s">
        <v>152</v>
      </c>
      <c r="I7" s="54" t="s">
        <v>153</v>
      </c>
    </row>
    <row r="8" spans="1:10" s="180" customFormat="1" ht="11.25" x14ac:dyDescent="0.2">
      <c r="A8" s="255">
        <v>1</v>
      </c>
      <c r="B8" s="256"/>
      <c r="C8" s="256"/>
      <c r="D8" s="256"/>
      <c r="E8" s="256"/>
      <c r="F8" s="257"/>
      <c r="G8" s="256"/>
      <c r="H8" s="258"/>
      <c r="I8" s="256"/>
    </row>
    <row r="9" spans="1:10" s="180" customFormat="1" ht="11.25" x14ac:dyDescent="0.2">
      <c r="A9" s="176">
        <v>2</v>
      </c>
      <c r="B9" s="190"/>
      <c r="C9" s="190"/>
      <c r="D9" s="190"/>
      <c r="E9" s="190"/>
      <c r="F9" s="191"/>
      <c r="G9" s="190"/>
      <c r="H9" s="259"/>
      <c r="I9" s="190"/>
    </row>
    <row r="10" spans="1:10" s="180" customFormat="1" ht="11.25" x14ac:dyDescent="0.2">
      <c r="A10" s="176">
        <v>3</v>
      </c>
      <c r="B10" s="190"/>
      <c r="C10" s="190"/>
      <c r="D10" s="190"/>
      <c r="E10" s="190"/>
      <c r="F10" s="191"/>
      <c r="G10" s="190"/>
      <c r="H10" s="259"/>
      <c r="I10" s="190"/>
    </row>
    <row r="11" spans="1:10" s="180" customFormat="1" ht="11.25" x14ac:dyDescent="0.2">
      <c r="A11" s="176">
        <v>4</v>
      </c>
      <c r="B11" s="190"/>
      <c r="C11" s="190"/>
      <c r="D11" s="190"/>
      <c r="E11" s="190"/>
      <c r="F11" s="191"/>
      <c r="G11" s="190"/>
      <c r="H11" s="259"/>
      <c r="I11" s="190"/>
    </row>
    <row r="12" spans="1:10" s="180" customFormat="1" ht="11.25" x14ac:dyDescent="0.2">
      <c r="A12" s="176">
        <v>5</v>
      </c>
      <c r="B12" s="190"/>
      <c r="C12" s="190"/>
      <c r="D12" s="190"/>
      <c r="E12" s="190"/>
      <c r="F12" s="191"/>
      <c r="G12" s="190"/>
      <c r="H12" s="259"/>
      <c r="I12" s="190"/>
    </row>
    <row r="13" spans="1:10" s="180" customFormat="1" ht="11.25" x14ac:dyDescent="0.2">
      <c r="A13" s="176">
        <v>6</v>
      </c>
      <c r="B13" s="190"/>
      <c r="C13" s="190"/>
      <c r="D13" s="190"/>
      <c r="E13" s="190"/>
      <c r="F13" s="191"/>
      <c r="G13" s="190"/>
      <c r="H13" s="259"/>
      <c r="I13" s="190"/>
    </row>
    <row r="14" spans="1:10" s="180" customFormat="1" ht="11.25" x14ac:dyDescent="0.2">
      <c r="A14" s="176">
        <v>7</v>
      </c>
      <c r="B14" s="190"/>
      <c r="C14" s="190"/>
      <c r="D14" s="190"/>
      <c r="E14" s="190"/>
      <c r="F14" s="191"/>
      <c r="G14" s="190"/>
      <c r="H14" s="259"/>
      <c r="I14" s="190"/>
    </row>
    <row r="15" spans="1:10" s="260" customFormat="1" x14ac:dyDescent="0.2">
      <c r="A15" s="176">
        <v>8</v>
      </c>
      <c r="B15" s="190"/>
      <c r="C15" s="190"/>
      <c r="D15" s="190"/>
      <c r="E15" s="190"/>
      <c r="F15" s="191"/>
      <c r="G15" s="190"/>
      <c r="H15" s="259"/>
      <c r="I15" s="190"/>
    </row>
    <row r="16" spans="1:10" s="260" customFormat="1" x14ac:dyDescent="0.2">
      <c r="A16" s="176">
        <v>9</v>
      </c>
      <c r="B16" s="190"/>
      <c r="C16" s="190"/>
      <c r="D16" s="190"/>
      <c r="E16" s="190"/>
      <c r="F16" s="191"/>
      <c r="G16" s="190"/>
      <c r="H16" s="259"/>
      <c r="I16" s="190"/>
    </row>
    <row r="17" spans="1:9" s="260" customFormat="1" x14ac:dyDescent="0.2">
      <c r="A17" s="176">
        <v>10</v>
      </c>
      <c r="B17" s="190"/>
      <c r="C17" s="190"/>
      <c r="D17" s="190"/>
      <c r="E17" s="190"/>
      <c r="F17" s="191"/>
      <c r="G17" s="190"/>
      <c r="H17" s="259"/>
      <c r="I17" s="190"/>
    </row>
    <row r="18" spans="1:9" s="260" customFormat="1" x14ac:dyDescent="0.2">
      <c r="A18" s="176">
        <v>11</v>
      </c>
      <c r="B18" s="190"/>
      <c r="C18" s="190"/>
      <c r="D18" s="190"/>
      <c r="E18" s="190"/>
      <c r="F18" s="191"/>
      <c r="G18" s="190"/>
      <c r="H18" s="259"/>
      <c r="I18" s="190"/>
    </row>
    <row r="19" spans="1:9" s="260" customFormat="1" x14ac:dyDescent="0.2">
      <c r="A19" s="176">
        <v>12</v>
      </c>
      <c r="B19" s="190"/>
      <c r="C19" s="190"/>
      <c r="D19" s="190"/>
      <c r="E19" s="190"/>
      <c r="F19" s="191"/>
      <c r="G19" s="190"/>
      <c r="H19" s="259"/>
      <c r="I19" s="190"/>
    </row>
    <row r="20" spans="1:9" s="260" customFormat="1" x14ac:dyDescent="0.2"/>
    <row r="21" spans="1:9" s="260" customFormat="1" x14ac:dyDescent="0.2"/>
    <row r="22" spans="1:9" s="260" customFormat="1" x14ac:dyDescent="0.2"/>
    <row r="23" spans="1:9" s="260" customFormat="1" x14ac:dyDescent="0.2"/>
    <row r="24" spans="1:9" s="260" customFormat="1" x14ac:dyDescent="0.2"/>
  </sheetData>
  <mergeCells count="5">
    <mergeCell ref="A2:F2"/>
    <mergeCell ref="G2:I2"/>
    <mergeCell ref="D3:E4"/>
    <mergeCell ref="A6:E6"/>
    <mergeCell ref="G6:I6"/>
  </mergeCells>
  <pageMargins left="0.7" right="0.7" top="0.75" bottom="0.75" header="0.3" footer="0.3"/>
  <pageSetup paperSize="9" orientation="portrait" horizontalDpi="30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50"/>
  <sheetViews>
    <sheetView zoomScaleNormal="100" zoomScaleSheetLayoutView="110" workbookViewId="0">
      <selection activeCell="A4" sqref="A4"/>
    </sheetView>
  </sheetViews>
  <sheetFormatPr baseColWidth="10" defaultRowHeight="12.75" x14ac:dyDescent="0.2"/>
  <cols>
    <col min="1" max="1" width="85.42578125" style="6" customWidth="1"/>
    <col min="2" max="16384" width="11.42578125" style="37"/>
  </cols>
  <sheetData>
    <row r="1" spans="1:2" ht="13.5" thickBot="1" x14ac:dyDescent="0.25">
      <c r="A1" s="37"/>
    </row>
    <row r="2" spans="1:2" ht="23.25" customHeight="1" thickBot="1" x14ac:dyDescent="0.25">
      <c r="A2" s="14" t="s">
        <v>19</v>
      </c>
    </row>
    <row r="3" spans="1:2" ht="13.5" thickBot="1" x14ac:dyDescent="0.25">
      <c r="A3" s="3" t="s">
        <v>20</v>
      </c>
    </row>
    <row r="4" spans="1:2" ht="90" customHeight="1" thickBot="1" x14ac:dyDescent="0.25">
      <c r="A4" s="4"/>
    </row>
    <row r="5" spans="1:2" ht="12.75" customHeight="1" thickBot="1" x14ac:dyDescent="0.25">
      <c r="A5" s="10" t="s">
        <v>239</v>
      </c>
    </row>
    <row r="6" spans="1:2" ht="65.25" customHeight="1" thickBot="1" x14ac:dyDescent="0.25">
      <c r="A6" s="4"/>
    </row>
    <row r="7" spans="1:2" ht="13.5" thickBot="1" x14ac:dyDescent="0.25">
      <c r="A7" s="10" t="s">
        <v>21</v>
      </c>
    </row>
    <row r="8" spans="1:2" ht="81.75" customHeight="1" thickBot="1" x14ac:dyDescent="0.25">
      <c r="A8" s="4"/>
    </row>
    <row r="9" spans="1:2" ht="13.5" thickBot="1" x14ac:dyDescent="0.25">
      <c r="A9" s="10" t="s">
        <v>22</v>
      </c>
    </row>
    <row r="10" spans="1:2" ht="104.25" customHeight="1" x14ac:dyDescent="0.2">
      <c r="A10" s="4"/>
    </row>
    <row r="11" spans="1:2" ht="22.5" x14ac:dyDescent="0.2">
      <c r="A11" s="20" t="s">
        <v>222</v>
      </c>
    </row>
    <row r="12" spans="1:2" x14ac:dyDescent="0.2">
      <c r="A12" s="65" t="s">
        <v>144</v>
      </c>
      <c r="B12" s="38"/>
    </row>
    <row r="13" spans="1:2" x14ac:dyDescent="0.2">
      <c r="A13" s="65" t="s">
        <v>146</v>
      </c>
      <c r="B13" s="38"/>
    </row>
    <row r="14" spans="1:2" x14ac:dyDescent="0.2">
      <c r="A14" s="37"/>
    </row>
    <row r="15" spans="1:2" x14ac:dyDescent="0.2">
      <c r="A15" s="37"/>
    </row>
    <row r="16" spans="1:2" x14ac:dyDescent="0.2">
      <c r="A16" s="37"/>
    </row>
    <row r="17" spans="1:1" x14ac:dyDescent="0.2">
      <c r="A17" s="37"/>
    </row>
    <row r="18" spans="1:1" x14ac:dyDescent="0.2">
      <c r="A18" s="37"/>
    </row>
    <row r="19" spans="1:1" x14ac:dyDescent="0.2">
      <c r="A19" s="37"/>
    </row>
    <row r="20" spans="1:1" x14ac:dyDescent="0.2">
      <c r="A20" s="37"/>
    </row>
    <row r="21" spans="1:1" x14ac:dyDescent="0.2">
      <c r="A21" s="37"/>
    </row>
    <row r="22" spans="1:1" x14ac:dyDescent="0.2">
      <c r="A22" s="37"/>
    </row>
    <row r="23" spans="1:1" x14ac:dyDescent="0.2">
      <c r="A23" s="37"/>
    </row>
    <row r="24" spans="1:1" x14ac:dyDescent="0.2">
      <c r="A24" s="37"/>
    </row>
    <row r="25" spans="1:1" x14ac:dyDescent="0.2">
      <c r="A25" s="37"/>
    </row>
    <row r="26" spans="1:1" x14ac:dyDescent="0.2">
      <c r="A26" s="37"/>
    </row>
    <row r="27" spans="1:1" x14ac:dyDescent="0.2">
      <c r="A27" s="37"/>
    </row>
    <row r="28" spans="1:1" x14ac:dyDescent="0.2">
      <c r="A28" s="37"/>
    </row>
    <row r="29" spans="1:1" x14ac:dyDescent="0.2">
      <c r="A29" s="37"/>
    </row>
    <row r="30" spans="1:1" x14ac:dyDescent="0.2">
      <c r="A30" s="37"/>
    </row>
    <row r="31" spans="1:1" x14ac:dyDescent="0.2">
      <c r="A31" s="37"/>
    </row>
    <row r="32" spans="1:1" x14ac:dyDescent="0.2">
      <c r="A32" s="37"/>
    </row>
    <row r="33" spans="1:1" x14ac:dyDescent="0.2">
      <c r="A33" s="37"/>
    </row>
    <row r="34" spans="1:1" x14ac:dyDescent="0.2">
      <c r="A34" s="37"/>
    </row>
    <row r="35" spans="1:1" x14ac:dyDescent="0.2">
      <c r="A35" s="37"/>
    </row>
    <row r="36" spans="1:1" x14ac:dyDescent="0.2">
      <c r="A36" s="37"/>
    </row>
    <row r="37" spans="1:1" x14ac:dyDescent="0.2">
      <c r="A37" s="37"/>
    </row>
    <row r="38" spans="1:1" x14ac:dyDescent="0.2">
      <c r="A38" s="37"/>
    </row>
    <row r="39" spans="1:1" x14ac:dyDescent="0.2">
      <c r="A39" s="37"/>
    </row>
    <row r="40" spans="1:1" x14ac:dyDescent="0.2">
      <c r="A40" s="37"/>
    </row>
    <row r="41" spans="1:1" x14ac:dyDescent="0.2">
      <c r="A41" s="37"/>
    </row>
    <row r="42" spans="1:1" x14ac:dyDescent="0.2">
      <c r="A42" s="37"/>
    </row>
    <row r="43" spans="1:1" x14ac:dyDescent="0.2">
      <c r="A43" s="37"/>
    </row>
    <row r="44" spans="1:1" x14ac:dyDescent="0.2">
      <c r="A44" s="37"/>
    </row>
    <row r="45" spans="1:1" x14ac:dyDescent="0.2">
      <c r="A45" s="37"/>
    </row>
    <row r="46" spans="1:1" x14ac:dyDescent="0.2">
      <c r="A46" s="37"/>
    </row>
    <row r="47" spans="1:1" x14ac:dyDescent="0.2">
      <c r="A47" s="37"/>
    </row>
    <row r="48" spans="1:1" x14ac:dyDescent="0.2">
      <c r="A48" s="37"/>
    </row>
    <row r="49" spans="1:1" x14ac:dyDescent="0.2">
      <c r="A49" s="37"/>
    </row>
    <row r="50" spans="1:1" x14ac:dyDescent="0.2">
      <c r="A50" s="37"/>
    </row>
  </sheetData>
  <printOptions horizontalCentered="1"/>
  <pageMargins left="0.25" right="0.25" top="0.75" bottom="0.75" header="0.3" footer="0.3"/>
  <pageSetup orientation="portrait" r:id="rId1"/>
  <headerFooter alignWithMargins="0">
    <oddFooter>&amp;C&amp;A&amp;R&amp;P - &amp;N</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11"/>
  <sheetViews>
    <sheetView zoomScaleNormal="100" zoomScaleSheetLayoutView="110" workbookViewId="0">
      <selection activeCell="A6" sqref="A6"/>
    </sheetView>
  </sheetViews>
  <sheetFormatPr baseColWidth="10" defaultRowHeight="12.75" x14ac:dyDescent="0.2"/>
  <cols>
    <col min="1" max="1" width="85.42578125" style="37" customWidth="1"/>
    <col min="2" max="16384" width="11.42578125" style="37"/>
  </cols>
  <sheetData>
    <row r="1" spans="1:1" ht="13.5" thickBot="1" x14ac:dyDescent="0.25"/>
    <row r="2" spans="1:1" ht="13.5" thickBot="1" x14ac:dyDescent="0.25">
      <c r="A2" s="2" t="s">
        <v>31</v>
      </c>
    </row>
    <row r="3" spans="1:1" ht="13.5" thickBot="1" x14ac:dyDescent="0.25">
      <c r="A3" s="3" t="s">
        <v>32</v>
      </c>
    </row>
    <row r="4" spans="1:1" ht="131.25" customHeight="1" thickBot="1" x14ac:dyDescent="0.25">
      <c r="A4" s="4" t="s">
        <v>205</v>
      </c>
    </row>
    <row r="5" spans="1:1" ht="13.5" thickBot="1" x14ac:dyDescent="0.25">
      <c r="A5" s="10" t="s">
        <v>242</v>
      </c>
    </row>
    <row r="6" spans="1:1" ht="98.25" customHeight="1" thickBot="1" x14ac:dyDescent="0.25">
      <c r="A6" s="4"/>
    </row>
    <row r="7" spans="1:1" ht="13.5" thickBot="1" x14ac:dyDescent="0.25">
      <c r="A7" s="10" t="s">
        <v>30</v>
      </c>
    </row>
    <row r="8" spans="1:1" ht="84.75" customHeight="1" thickBot="1" x14ac:dyDescent="0.25">
      <c r="A8" s="5"/>
    </row>
    <row r="9" spans="1:1" ht="17.25" customHeight="1" x14ac:dyDescent="0.2">
      <c r="A9" s="41" t="s">
        <v>224</v>
      </c>
    </row>
    <row r="10" spans="1:1" x14ac:dyDescent="0.2">
      <c r="A10" s="66" t="s">
        <v>144</v>
      </c>
    </row>
    <row r="11" spans="1:1" x14ac:dyDescent="0.2">
      <c r="A11" s="66" t="s">
        <v>146</v>
      </c>
    </row>
  </sheetData>
  <printOptions horizontalCentered="1"/>
  <pageMargins left="0.78740157480314965" right="0.78740157480314965" top="0.98425196850393704" bottom="0.98425196850393704" header="0" footer="0"/>
  <pageSetup orientation="portrait" r:id="rId1"/>
  <headerFooter alignWithMargins="0">
    <oddFooter>&amp;C&amp;A&amp;R&amp;P - &amp;N</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7"/>
  <dimension ref="A1:B20"/>
  <sheetViews>
    <sheetView zoomScaleNormal="100" zoomScaleSheetLayoutView="100" workbookViewId="0">
      <selection activeCell="B4" sqref="B4"/>
    </sheetView>
  </sheetViews>
  <sheetFormatPr baseColWidth="10" defaultRowHeight="12.75" x14ac:dyDescent="0.2"/>
  <cols>
    <col min="1" max="1" width="39.85546875" style="32" customWidth="1"/>
    <col min="2" max="2" width="43.7109375" style="32" customWidth="1"/>
    <col min="3" max="16384" width="11.42578125" style="32"/>
  </cols>
  <sheetData>
    <row r="1" spans="1:2" ht="13.5" thickBot="1" x14ac:dyDescent="0.25"/>
    <row r="2" spans="1:2" x14ac:dyDescent="0.2">
      <c r="A2" s="330" t="s">
        <v>0</v>
      </c>
      <c r="B2" s="331"/>
    </row>
    <row r="3" spans="1:2" s="43" customFormat="1" ht="26.25" thickBot="1" x14ac:dyDescent="0.25">
      <c r="A3" s="217" t="s">
        <v>6</v>
      </c>
      <c r="B3" s="218" t="s">
        <v>1</v>
      </c>
    </row>
    <row r="4" spans="1:2" ht="61.5" customHeight="1" thickBot="1" x14ac:dyDescent="0.25">
      <c r="A4" s="203"/>
      <c r="B4" s="204"/>
    </row>
    <row r="5" spans="1:2" s="43" customFormat="1" ht="13.5" thickBot="1" x14ac:dyDescent="0.25">
      <c r="A5" s="215" t="s">
        <v>2</v>
      </c>
      <c r="B5" s="216" t="s">
        <v>3</v>
      </c>
    </row>
    <row r="6" spans="1:2" ht="35.25" customHeight="1" x14ac:dyDescent="0.2">
      <c r="A6" s="205"/>
      <c r="B6" s="205" t="s">
        <v>287</v>
      </c>
    </row>
    <row r="7" spans="1:2" ht="33" customHeight="1" x14ac:dyDescent="0.2">
      <c r="A7" s="206"/>
      <c r="B7" s="206" t="s">
        <v>288</v>
      </c>
    </row>
    <row r="8" spans="1:2" s="43" customFormat="1" ht="30" customHeight="1" thickBot="1" x14ac:dyDescent="0.25">
      <c r="A8" s="213" t="s">
        <v>4</v>
      </c>
      <c r="B8" s="214" t="s">
        <v>5</v>
      </c>
    </row>
    <row r="9" spans="1:2" ht="30" customHeight="1" x14ac:dyDescent="0.2">
      <c r="A9" s="207"/>
      <c r="B9" s="205"/>
    </row>
    <row r="10" spans="1:2" ht="30" customHeight="1" x14ac:dyDescent="0.2">
      <c r="A10" s="208"/>
      <c r="B10" s="206"/>
    </row>
    <row r="11" spans="1:2" ht="30" customHeight="1" x14ac:dyDescent="0.2">
      <c r="A11" s="208"/>
      <c r="B11" s="206"/>
    </row>
    <row r="12" spans="1:2" ht="30" customHeight="1" thickBot="1" x14ac:dyDescent="0.25">
      <c r="A12" s="209"/>
      <c r="B12" s="210"/>
    </row>
    <row r="13" spans="1:2" x14ac:dyDescent="0.2">
      <c r="A13" s="211" t="s">
        <v>223</v>
      </c>
      <c r="B13" s="212" t="s">
        <v>147</v>
      </c>
    </row>
    <row r="14" spans="1:2" x14ac:dyDescent="0.2">
      <c r="A14" s="332" t="s">
        <v>144</v>
      </c>
      <c r="B14" s="332"/>
    </row>
    <row r="15" spans="1:2" x14ac:dyDescent="0.2">
      <c r="A15" s="332" t="s">
        <v>146</v>
      </c>
      <c r="B15" s="332"/>
    </row>
    <row r="16" spans="1:2" ht="30" customHeight="1" x14ac:dyDescent="0.2"/>
    <row r="17" ht="30" customHeight="1" x14ac:dyDescent="0.2"/>
    <row r="18" ht="30" customHeight="1" x14ac:dyDescent="0.2"/>
    <row r="19" ht="30" customHeight="1" x14ac:dyDescent="0.2"/>
    <row r="20" ht="30" customHeight="1" x14ac:dyDescent="0.2"/>
  </sheetData>
  <mergeCells count="3">
    <mergeCell ref="A2:B2"/>
    <mergeCell ref="A14:B14"/>
    <mergeCell ref="A15:B15"/>
  </mergeCells>
  <phoneticPr fontId="5" type="noConversion"/>
  <printOptions horizontalCentered="1"/>
  <pageMargins left="0.78740157480314965" right="0.78740157480314965" top="0.98425196850393704" bottom="0.98425196850393704" header="0" footer="0"/>
  <pageSetup orientation="portrait" r:id="rId1"/>
  <headerFooter alignWithMargins="0">
    <oddFooter>&amp;C&amp;"Arial,Cursiva"&amp;8&amp;A&amp;R&amp;P - &amp;N</oddFooter>
  </headerFooter>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7"/>
  <sheetViews>
    <sheetView zoomScale="85" zoomScaleNormal="85" zoomScaleSheetLayoutView="85" workbookViewId="0">
      <pane xSplit="1" ySplit="2" topLeftCell="B3" activePane="bottomRight" state="frozen"/>
      <selection activeCell="A8" sqref="A8:B8"/>
      <selection pane="topRight" activeCell="A8" sqref="A8:B8"/>
      <selection pane="bottomLeft" activeCell="A8" sqref="A8:B8"/>
      <selection pane="bottomRight" activeCell="A2" sqref="A2:G2"/>
    </sheetView>
  </sheetViews>
  <sheetFormatPr baseColWidth="10" defaultRowHeight="12.75" x14ac:dyDescent="0.2"/>
  <cols>
    <col min="1" max="1" width="26.5703125" style="70" customWidth="1"/>
    <col min="2" max="2" width="50.85546875" style="70" customWidth="1"/>
    <col min="3" max="3" width="10.28515625" style="70" customWidth="1"/>
    <col min="4" max="4" width="14.85546875" style="70" customWidth="1"/>
    <col min="5" max="5" width="20.5703125" style="70" customWidth="1"/>
    <col min="6" max="6" width="16" style="70" customWidth="1"/>
    <col min="7" max="7" width="15" style="70" customWidth="1"/>
    <col min="8" max="16384" width="11.42578125" style="70"/>
  </cols>
  <sheetData>
    <row r="1" spans="1:7" s="76" customFormat="1" ht="13.5" thickBot="1" x14ac:dyDescent="0.25"/>
    <row r="2" spans="1:7" ht="29.25" customHeight="1" x14ac:dyDescent="0.2">
      <c r="A2" s="337" t="s">
        <v>405</v>
      </c>
      <c r="B2" s="338"/>
      <c r="C2" s="338"/>
      <c r="D2" s="338"/>
      <c r="E2" s="338"/>
      <c r="F2" s="338"/>
      <c r="G2" s="339"/>
    </row>
    <row r="3" spans="1:7" ht="12.75" customHeight="1" x14ac:dyDescent="0.2">
      <c r="A3" s="340" t="s">
        <v>10</v>
      </c>
      <c r="B3" s="513" t="s">
        <v>34</v>
      </c>
      <c r="C3" s="515" t="s">
        <v>9</v>
      </c>
      <c r="D3" s="515" t="s">
        <v>203</v>
      </c>
      <c r="E3" s="515" t="s">
        <v>36</v>
      </c>
      <c r="F3" s="341" t="s">
        <v>7</v>
      </c>
      <c r="G3" s="342" t="s">
        <v>8</v>
      </c>
    </row>
    <row r="4" spans="1:7" ht="27" customHeight="1" thickBot="1" x14ac:dyDescent="0.25">
      <c r="A4" s="511"/>
      <c r="B4" s="514"/>
      <c r="C4" s="516"/>
      <c r="D4" s="516"/>
      <c r="E4" s="516"/>
      <c r="F4" s="510"/>
      <c r="G4" s="509"/>
    </row>
    <row r="5" spans="1:7" ht="45.75" customHeight="1" x14ac:dyDescent="0.2">
      <c r="A5" s="334" t="str">
        <f>'causas y objetivos'!B6</f>
        <v>R1</v>
      </c>
      <c r="B5" s="151"/>
      <c r="C5" s="151"/>
      <c r="D5" s="512"/>
      <c r="E5" s="80"/>
      <c r="F5" s="79"/>
      <c r="G5" s="85"/>
    </row>
    <row r="6" spans="1:7" ht="45.75" customHeight="1" x14ac:dyDescent="0.2">
      <c r="A6" s="334"/>
      <c r="B6" s="151"/>
      <c r="C6" s="151"/>
      <c r="D6" s="79"/>
      <c r="E6" s="80"/>
      <c r="F6" s="79"/>
      <c r="G6" s="85"/>
    </row>
    <row r="7" spans="1:7" ht="45.75" customHeight="1" x14ac:dyDescent="0.2">
      <c r="A7" s="334"/>
      <c r="B7" s="151"/>
      <c r="C7" s="151"/>
      <c r="D7" s="79"/>
      <c r="E7" s="80"/>
      <c r="F7" s="79"/>
      <c r="G7" s="85"/>
    </row>
    <row r="8" spans="1:7" ht="45.75" customHeight="1" x14ac:dyDescent="0.2">
      <c r="A8" s="334"/>
      <c r="B8" s="151"/>
      <c r="C8" s="151"/>
      <c r="D8" s="79"/>
      <c r="E8" s="80"/>
      <c r="F8" s="79"/>
      <c r="G8" s="85"/>
    </row>
    <row r="9" spans="1:7" ht="45.75" customHeight="1" thickBot="1" x14ac:dyDescent="0.25">
      <c r="A9" s="335"/>
      <c r="B9" s="152"/>
      <c r="C9" s="152"/>
      <c r="D9" s="81"/>
      <c r="E9" s="82"/>
      <c r="F9" s="81"/>
      <c r="G9" s="86"/>
    </row>
    <row r="10" spans="1:7" ht="45.75" customHeight="1" x14ac:dyDescent="0.2">
      <c r="A10" s="333" t="str">
        <f>'causas y objetivos'!B7</f>
        <v>R2</v>
      </c>
      <c r="B10" s="150"/>
      <c r="C10" s="150"/>
      <c r="D10" s="77"/>
      <c r="E10" s="78"/>
      <c r="F10" s="77"/>
      <c r="G10" s="84"/>
    </row>
    <row r="11" spans="1:7" ht="45.75" customHeight="1" x14ac:dyDescent="0.2">
      <c r="A11" s="334"/>
      <c r="B11" s="153"/>
      <c r="C11" s="153"/>
      <c r="D11" s="73"/>
      <c r="E11" s="80"/>
      <c r="F11" s="87"/>
      <c r="G11" s="88"/>
    </row>
    <row r="12" spans="1:7" ht="45.75" customHeight="1" x14ac:dyDescent="0.2">
      <c r="A12" s="334"/>
      <c r="B12" s="153"/>
      <c r="C12" s="153"/>
      <c r="D12" s="87"/>
      <c r="E12" s="202"/>
      <c r="F12" s="87"/>
      <c r="G12" s="88"/>
    </row>
    <row r="13" spans="1:7" ht="45.75" customHeight="1" x14ac:dyDescent="0.2">
      <c r="A13" s="334"/>
      <c r="B13" s="153"/>
      <c r="C13" s="153"/>
      <c r="D13" s="87"/>
      <c r="E13" s="202"/>
      <c r="F13" s="87"/>
      <c r="G13" s="88"/>
    </row>
    <row r="14" spans="1:7" ht="45.75" customHeight="1" thickBot="1" x14ac:dyDescent="0.25">
      <c r="A14" s="335"/>
      <c r="B14" s="154"/>
      <c r="C14" s="154"/>
      <c r="D14" s="83"/>
      <c r="E14" s="82"/>
      <c r="F14" s="83"/>
      <c r="G14" s="89"/>
    </row>
    <row r="15" spans="1:7" x14ac:dyDescent="0.2">
      <c r="A15" s="199" t="s">
        <v>223</v>
      </c>
      <c r="B15" s="200"/>
      <c r="C15" s="200"/>
      <c r="D15" s="200"/>
      <c r="E15" s="200"/>
      <c r="F15" s="200"/>
      <c r="G15" s="201" t="s">
        <v>147</v>
      </c>
    </row>
    <row r="16" spans="1:7" x14ac:dyDescent="0.2">
      <c r="A16" s="336" t="s">
        <v>144</v>
      </c>
      <c r="B16" s="336"/>
      <c r="C16" s="336"/>
      <c r="D16" s="336"/>
      <c r="E16" s="336"/>
      <c r="F16" s="336"/>
      <c r="G16" s="336"/>
    </row>
    <row r="17" spans="1:7" x14ac:dyDescent="0.2">
      <c r="A17" s="336" t="s">
        <v>146</v>
      </c>
      <c r="B17" s="336"/>
      <c r="C17" s="336"/>
      <c r="D17" s="336"/>
      <c r="E17" s="336"/>
      <c r="F17" s="336"/>
      <c r="G17" s="336"/>
    </row>
  </sheetData>
  <sheetProtection insertRows="0"/>
  <mergeCells count="12">
    <mergeCell ref="A10:A14"/>
    <mergeCell ref="A16:G16"/>
    <mergeCell ref="A17:G17"/>
    <mergeCell ref="A2:G2"/>
    <mergeCell ref="A3:A4"/>
    <mergeCell ref="F3:F4"/>
    <mergeCell ref="G3:G4"/>
    <mergeCell ref="A5:A9"/>
    <mergeCell ref="B3:B4"/>
    <mergeCell ref="C3:C4"/>
    <mergeCell ref="D3:D4"/>
    <mergeCell ref="E3:E4"/>
  </mergeCells>
  <dataValidations count="1">
    <dataValidation allowBlank="1" showInputMessage="1" showErrorMessage="1" prompt="Escriba las cuencas en donde se ejecutará la meta, por ejemplo: Rio Dagua (100 Has); Amaime (233 Has); Tulúa (523 Has). El total de la meta debe ser igual a la suma de los valores por cuenca." sqref="E5:E14"/>
  </dataValidations>
  <printOptions horizontalCentered="1"/>
  <pageMargins left="0.23622047244094491" right="0.23622047244094491" top="0.62992125984251968" bottom="0.6692913385826772" header="0.31496062992125984" footer="0.31496062992125984"/>
  <pageSetup scale="93" fitToHeight="0" orientation="landscape" r:id="rId1"/>
  <headerFooter alignWithMargins="0">
    <oddFooter>&amp;C&amp;"Arial,Cursiva"&amp;8&amp;A&amp;R&amp;P - &amp;N</oddFooter>
  </headerFooter>
  <extLst>
    <ext xmlns:x14="http://schemas.microsoft.com/office/spreadsheetml/2009/9/main" uri="{CCE6A557-97BC-4b89-ADB6-D9C93CAAB3DF}">
      <x14:dataValidations xmlns:xm="http://schemas.microsoft.com/office/excel/2006/main" count="4">
        <x14:dataValidation type="list" allowBlank="1" showInputMessage="1" showErrorMessage="1">
          <x14:formula1>
            <xm:f>Listas!$F$2:$F$12</xm:f>
          </x14:formula1>
          <xm:sqref>B10:B14</xm:sqref>
        </x14:dataValidation>
        <x14:dataValidation type="list" allowBlank="1" showInputMessage="1" showErrorMessage="1">
          <x14:formula1>
            <xm:f>Listas!$G$2:$G$12</xm:f>
          </x14:formula1>
          <xm:sqref>C10:C14</xm:sqref>
        </x14:dataValidation>
        <x14:dataValidation type="list" allowBlank="1" showInputMessage="1" showErrorMessage="1">
          <x14:formula1>
            <xm:f>Listas!$H$2:$H$6</xm:f>
          </x14:formula1>
          <xm:sqref>B5:B9</xm:sqref>
        </x14:dataValidation>
        <x14:dataValidation type="list" allowBlank="1" showInputMessage="1" showErrorMessage="1">
          <x14:formula1>
            <xm:f>Listas!$I$2:$I$6</xm:f>
          </x14:formula1>
          <xm:sqref>C5:C9</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O67"/>
  <sheetViews>
    <sheetView showGridLines="0" tabSelected="1" topLeftCell="A22" zoomScale="85" zoomScaleNormal="85" zoomScaleSheetLayoutView="100" workbookViewId="0">
      <selection activeCell="C62" sqref="C62:F62"/>
    </sheetView>
  </sheetViews>
  <sheetFormatPr baseColWidth="10" defaultRowHeight="11.25" x14ac:dyDescent="0.2"/>
  <cols>
    <col min="1" max="1" width="20.5703125" style="138" customWidth="1"/>
    <col min="2" max="2" width="29.85546875" style="138" customWidth="1"/>
    <col min="3" max="3" width="13" style="138" customWidth="1"/>
    <col min="4" max="4" width="36.5703125" style="138" customWidth="1"/>
    <col min="5" max="5" width="15.140625" style="138" customWidth="1"/>
    <col min="6" max="6" width="9.85546875" style="138" customWidth="1"/>
    <col min="7" max="7" width="16.7109375" style="138" customWidth="1"/>
    <col min="8" max="8" width="18.28515625" style="138" customWidth="1"/>
    <col min="9" max="9" width="14.28515625" style="138" customWidth="1"/>
    <col min="10" max="10" width="13.5703125" style="138" customWidth="1"/>
    <col min="11" max="11" width="14.85546875" style="107" customWidth="1"/>
    <col min="12" max="12" width="13.85546875" style="107" customWidth="1"/>
    <col min="13" max="13" width="13" style="107" customWidth="1"/>
    <col min="14" max="14" width="14.140625" style="107" customWidth="1"/>
    <col min="15" max="15" width="11.28515625" style="107" customWidth="1"/>
    <col min="16" max="16384" width="11.42578125" style="138"/>
  </cols>
  <sheetData>
    <row r="2" spans="1:15" ht="27" customHeight="1" thickBot="1" x14ac:dyDescent="0.25">
      <c r="A2" s="428" t="s">
        <v>406</v>
      </c>
      <c r="B2" s="429"/>
      <c r="C2" s="429"/>
      <c r="D2" s="429"/>
      <c r="E2" s="429"/>
      <c r="F2" s="429"/>
      <c r="G2" s="429"/>
      <c r="H2" s="429"/>
      <c r="I2" s="428"/>
      <c r="J2" s="428"/>
      <c r="K2" s="428"/>
      <c r="L2" s="428"/>
      <c r="M2" s="428"/>
      <c r="N2" s="428"/>
      <c r="O2" s="97"/>
    </row>
    <row r="3" spans="1:15" ht="17.25" customHeight="1" thickBot="1" x14ac:dyDescent="0.25">
      <c r="A3" s="414" t="s">
        <v>11</v>
      </c>
      <c r="B3" s="425" t="s">
        <v>285</v>
      </c>
      <c r="C3" s="426"/>
      <c r="D3" s="426"/>
      <c r="E3" s="426"/>
      <c r="F3" s="426"/>
      <c r="G3" s="426"/>
      <c r="H3" s="427"/>
      <c r="I3" s="430" t="s">
        <v>259</v>
      </c>
      <c r="J3" s="431"/>
      <c r="K3" s="431"/>
      <c r="L3" s="431"/>
      <c r="M3" s="431"/>
      <c r="N3" s="431"/>
      <c r="O3" s="97"/>
    </row>
    <row r="4" spans="1:15" ht="23.25" customHeight="1" x14ac:dyDescent="0.2">
      <c r="A4" s="407"/>
      <c r="B4" s="405" t="s">
        <v>12</v>
      </c>
      <c r="C4" s="412" t="s">
        <v>9</v>
      </c>
      <c r="D4" s="412" t="s">
        <v>41</v>
      </c>
      <c r="E4" s="412" t="s">
        <v>264</v>
      </c>
      <c r="F4" s="412" t="s">
        <v>13</v>
      </c>
      <c r="G4" s="412" t="s">
        <v>263</v>
      </c>
      <c r="H4" s="420" t="s">
        <v>268</v>
      </c>
      <c r="I4" s="375" t="s">
        <v>265</v>
      </c>
      <c r="J4" s="376"/>
      <c r="K4" s="375" t="s">
        <v>266</v>
      </c>
      <c r="L4" s="376"/>
      <c r="M4" s="375" t="s">
        <v>267</v>
      </c>
      <c r="N4" s="376"/>
      <c r="O4" s="380" t="s">
        <v>272</v>
      </c>
    </row>
    <row r="5" spans="1:15" ht="20.25" customHeight="1" thickBot="1" x14ac:dyDescent="0.25">
      <c r="A5" s="408"/>
      <c r="B5" s="406"/>
      <c r="C5" s="413"/>
      <c r="D5" s="413"/>
      <c r="E5" s="413"/>
      <c r="F5" s="413"/>
      <c r="G5" s="413"/>
      <c r="H5" s="421"/>
      <c r="I5" s="90" t="s">
        <v>260</v>
      </c>
      <c r="J5" s="95" t="s">
        <v>261</v>
      </c>
      <c r="K5" s="90" t="s">
        <v>260</v>
      </c>
      <c r="L5" s="95" t="s">
        <v>261</v>
      </c>
      <c r="M5" s="90" t="s">
        <v>260</v>
      </c>
      <c r="N5" s="95" t="s">
        <v>261</v>
      </c>
      <c r="O5" s="380"/>
    </row>
    <row r="6" spans="1:15" ht="11.25" customHeight="1" x14ac:dyDescent="0.2">
      <c r="A6" s="409" t="str">
        <f>'causas y objetivos'!B6</f>
        <v>R1</v>
      </c>
      <c r="B6" s="404" t="s">
        <v>331</v>
      </c>
      <c r="C6" s="397" t="s">
        <v>398</v>
      </c>
      <c r="D6" s="262" t="s">
        <v>121</v>
      </c>
      <c r="E6" s="140">
        <v>965000</v>
      </c>
      <c r="F6" s="75">
        <v>1</v>
      </c>
      <c r="G6" s="269">
        <f>+F6*E6</f>
        <v>965000</v>
      </c>
      <c r="H6" s="385">
        <f>SUM(G6:G9)</f>
        <v>965000</v>
      </c>
      <c r="I6" s="381">
        <f>SUMIF(Presupuesto!I6:I13,"ADM",Presupuesto!H6:H13)</f>
        <v>30000</v>
      </c>
      <c r="J6" s="381">
        <f>SUMIF(Presupuesto!K6:K13,"ADM",Presupuesto!J6:J13)</f>
        <v>15000</v>
      </c>
      <c r="K6" s="359">
        <f>SUMIF(Presupuesto!I6:I13,"HNED",Presupuesto!H6:H13)</f>
        <v>280000</v>
      </c>
      <c r="L6" s="360">
        <f>SUMIF(Presupuesto!K6:K13,"HNED",Presupuesto!J6:J13)</f>
        <v>0</v>
      </c>
      <c r="M6" s="359">
        <f>SUMIF(Presupuesto!I6:I13,"COED",Presupuesto!H6:H13)</f>
        <v>480000</v>
      </c>
      <c r="N6" s="360">
        <f>SUMIF(Presupuesto!K6:K13,"COED",Presupuesto!J6:J13)</f>
        <v>160000</v>
      </c>
      <c r="O6" s="98">
        <f>H6</f>
        <v>965000</v>
      </c>
    </row>
    <row r="7" spans="1:15" ht="12.75" customHeight="1" x14ac:dyDescent="0.2">
      <c r="A7" s="410"/>
      <c r="B7" s="389"/>
      <c r="C7" s="392"/>
      <c r="D7" s="263"/>
      <c r="E7" s="141"/>
      <c r="F7" s="74"/>
      <c r="G7" s="270">
        <f t="shared" ref="G7:G21" si="0">+F7*E7</f>
        <v>0</v>
      </c>
      <c r="H7" s="386"/>
      <c r="I7" s="381"/>
      <c r="J7" s="381"/>
      <c r="K7" s="359"/>
      <c r="L7" s="360"/>
      <c r="M7" s="359"/>
      <c r="N7" s="360"/>
      <c r="O7" s="98">
        <f>SUM(I6:N9)</f>
        <v>965000</v>
      </c>
    </row>
    <row r="8" spans="1:15" ht="12.75" customHeight="1" x14ac:dyDescent="0.2">
      <c r="A8" s="410"/>
      <c r="B8" s="389"/>
      <c r="C8" s="392"/>
      <c r="D8" s="263"/>
      <c r="E8" s="141"/>
      <c r="F8" s="74"/>
      <c r="G8" s="270">
        <f t="shared" si="0"/>
        <v>0</v>
      </c>
      <c r="H8" s="386"/>
      <c r="I8" s="381"/>
      <c r="J8" s="381"/>
      <c r="K8" s="359"/>
      <c r="L8" s="360"/>
      <c r="M8" s="359"/>
      <c r="N8" s="360"/>
      <c r="O8" s="72" t="str">
        <f>IF(O6=O7,"CORRECTO","ERROR")</f>
        <v>CORRECTO</v>
      </c>
    </row>
    <row r="9" spans="1:15" ht="12.75" customHeight="1" thickBot="1" x14ac:dyDescent="0.25">
      <c r="A9" s="410"/>
      <c r="B9" s="396"/>
      <c r="C9" s="398"/>
      <c r="D9" s="265"/>
      <c r="E9" s="143"/>
      <c r="F9" s="71"/>
      <c r="G9" s="271">
        <f t="shared" si="0"/>
        <v>0</v>
      </c>
      <c r="H9" s="387"/>
      <c r="I9" s="381"/>
      <c r="J9" s="381"/>
      <c r="K9" s="359"/>
      <c r="L9" s="360"/>
      <c r="M9" s="359"/>
      <c r="N9" s="360"/>
      <c r="O9" s="99"/>
    </row>
    <row r="10" spans="1:15" ht="11.25" customHeight="1" x14ac:dyDescent="0.2">
      <c r="A10" s="410"/>
      <c r="B10" s="404" t="s">
        <v>289</v>
      </c>
      <c r="C10" s="397"/>
      <c r="D10" s="262"/>
      <c r="E10" s="140"/>
      <c r="F10" s="75"/>
      <c r="G10" s="269">
        <f t="shared" si="0"/>
        <v>0</v>
      </c>
      <c r="H10" s="385">
        <f>SUM(G10:G13)</f>
        <v>0</v>
      </c>
      <c r="I10" s="381">
        <f>SUMIF(Presupuesto!I15:I22,"ADM",Presupuesto!H15:H22)</f>
        <v>0</v>
      </c>
      <c r="J10" s="381">
        <f>SUMIF(Presupuesto!K15:K22,"ADM",Presupuesto!J15:J22)</f>
        <v>0</v>
      </c>
      <c r="K10" s="359">
        <f>SUMIF(Presupuesto!I15:I22,"HNED",Presupuesto!H15:H22)</f>
        <v>0</v>
      </c>
      <c r="L10" s="360">
        <f>SUMIF(Presupuesto!K15:K22,"HNED",Presupuesto!J15:J22)</f>
        <v>0</v>
      </c>
      <c r="M10" s="359">
        <f>SUMIF(Presupuesto!I15:I22,"COED",Presupuesto!H15:H22)</f>
        <v>0</v>
      </c>
      <c r="N10" s="360">
        <f>SUMIF(Presupuesto!K15:K22,"COED",Presupuesto!J15:J22)</f>
        <v>0</v>
      </c>
      <c r="O10" s="98">
        <f>H10</f>
        <v>0</v>
      </c>
    </row>
    <row r="11" spans="1:15" ht="11.25" customHeight="1" x14ac:dyDescent="0.2">
      <c r="A11" s="410"/>
      <c r="B11" s="389"/>
      <c r="C11" s="392"/>
      <c r="D11" s="263"/>
      <c r="E11" s="141"/>
      <c r="F11" s="74"/>
      <c r="G11" s="270">
        <f t="shared" si="0"/>
        <v>0</v>
      </c>
      <c r="H11" s="386"/>
      <c r="I11" s="381"/>
      <c r="J11" s="381"/>
      <c r="K11" s="359"/>
      <c r="L11" s="360"/>
      <c r="M11" s="359"/>
      <c r="N11" s="360"/>
      <c r="O11" s="98">
        <f>SUM(I10:N13)</f>
        <v>0</v>
      </c>
    </row>
    <row r="12" spans="1:15" ht="11.25" customHeight="1" x14ac:dyDescent="0.2">
      <c r="A12" s="410"/>
      <c r="B12" s="389"/>
      <c r="C12" s="392"/>
      <c r="D12" s="263"/>
      <c r="E12" s="141"/>
      <c r="F12" s="74"/>
      <c r="G12" s="270">
        <f t="shared" si="0"/>
        <v>0</v>
      </c>
      <c r="H12" s="386"/>
      <c r="I12" s="381"/>
      <c r="J12" s="381"/>
      <c r="K12" s="359"/>
      <c r="L12" s="360"/>
      <c r="M12" s="359"/>
      <c r="N12" s="360"/>
      <c r="O12" s="72" t="str">
        <f>IF(O10=O11,"CORRECTO","ERROR")</f>
        <v>CORRECTO</v>
      </c>
    </row>
    <row r="13" spans="1:15" ht="11.25" customHeight="1" thickBot="1" x14ac:dyDescent="0.25">
      <c r="A13" s="410"/>
      <c r="B13" s="396"/>
      <c r="C13" s="398"/>
      <c r="D13" s="265"/>
      <c r="E13" s="143"/>
      <c r="F13" s="71"/>
      <c r="G13" s="271">
        <f t="shared" si="0"/>
        <v>0</v>
      </c>
      <c r="H13" s="387"/>
      <c r="I13" s="381"/>
      <c r="J13" s="381"/>
      <c r="K13" s="359"/>
      <c r="L13" s="360"/>
      <c r="M13" s="359"/>
      <c r="N13" s="360"/>
      <c r="O13" s="99"/>
    </row>
    <row r="14" spans="1:15" ht="11.25" customHeight="1" x14ac:dyDescent="0.2">
      <c r="A14" s="410"/>
      <c r="B14" s="404" t="s">
        <v>290</v>
      </c>
      <c r="C14" s="397"/>
      <c r="D14" s="262"/>
      <c r="E14" s="140"/>
      <c r="F14" s="75"/>
      <c r="G14" s="269">
        <f t="shared" si="0"/>
        <v>0</v>
      </c>
      <c r="H14" s="385">
        <f>SUM(G14:G17)</f>
        <v>0</v>
      </c>
      <c r="I14" s="381">
        <f>SUMIF(Presupuesto!I24:I31,"ADM",Presupuesto!H24:H31)</f>
        <v>0</v>
      </c>
      <c r="J14" s="381">
        <f>SUMIF(Presupuesto!K24:K31,"ADM",Presupuesto!J24:J31)</f>
        <v>0</v>
      </c>
      <c r="K14" s="359">
        <f>SUMIF(Presupuesto!I24:I31,"HNED",Presupuesto!H24:H31)</f>
        <v>0</v>
      </c>
      <c r="L14" s="360">
        <f>SUMIF(Presupuesto!K24:K31,"HNED",Presupuesto!J24:J31)</f>
        <v>0</v>
      </c>
      <c r="M14" s="359">
        <f>SUMIF(Presupuesto!I24:I31,"COED",Presupuesto!H24:H31)</f>
        <v>0</v>
      </c>
      <c r="N14" s="360">
        <f>SUMIF(Presupuesto!K24:K31,"COED",Presupuesto!J24:J31)</f>
        <v>0</v>
      </c>
      <c r="O14" s="98">
        <f>H14</f>
        <v>0</v>
      </c>
    </row>
    <row r="15" spans="1:15" ht="11.25" customHeight="1" x14ac:dyDescent="0.2">
      <c r="A15" s="410"/>
      <c r="B15" s="389"/>
      <c r="C15" s="392"/>
      <c r="D15" s="263"/>
      <c r="E15" s="141"/>
      <c r="F15" s="74"/>
      <c r="G15" s="270">
        <f t="shared" si="0"/>
        <v>0</v>
      </c>
      <c r="H15" s="386"/>
      <c r="I15" s="381"/>
      <c r="J15" s="381"/>
      <c r="K15" s="359"/>
      <c r="L15" s="360"/>
      <c r="M15" s="359"/>
      <c r="N15" s="360"/>
      <c r="O15" s="98">
        <f>SUM(I14:N17)</f>
        <v>0</v>
      </c>
    </row>
    <row r="16" spans="1:15" ht="11.25" customHeight="1" x14ac:dyDescent="0.2">
      <c r="A16" s="410"/>
      <c r="B16" s="389"/>
      <c r="C16" s="392"/>
      <c r="D16" s="263"/>
      <c r="E16" s="141"/>
      <c r="F16" s="74"/>
      <c r="G16" s="270">
        <f t="shared" si="0"/>
        <v>0</v>
      </c>
      <c r="H16" s="386"/>
      <c r="I16" s="381"/>
      <c r="J16" s="381"/>
      <c r="K16" s="359"/>
      <c r="L16" s="360"/>
      <c r="M16" s="359"/>
      <c r="N16" s="360"/>
      <c r="O16" s="72" t="str">
        <f>IF(O14=O15,"CORRECTO","ERROR")</f>
        <v>CORRECTO</v>
      </c>
    </row>
    <row r="17" spans="1:15" ht="11.25" customHeight="1" thickBot="1" x14ac:dyDescent="0.25">
      <c r="A17" s="410"/>
      <c r="B17" s="396"/>
      <c r="C17" s="398"/>
      <c r="D17" s="265"/>
      <c r="E17" s="143"/>
      <c r="F17" s="71"/>
      <c r="G17" s="271">
        <f t="shared" si="0"/>
        <v>0</v>
      </c>
      <c r="H17" s="387"/>
      <c r="I17" s="381"/>
      <c r="J17" s="381"/>
      <c r="K17" s="359"/>
      <c r="L17" s="360"/>
      <c r="M17" s="359"/>
      <c r="N17" s="360"/>
      <c r="O17" s="99"/>
    </row>
    <row r="18" spans="1:15" ht="11.25" customHeight="1" x14ac:dyDescent="0.2">
      <c r="A18" s="410"/>
      <c r="B18" s="404" t="s">
        <v>291</v>
      </c>
      <c r="C18" s="397"/>
      <c r="D18" s="262"/>
      <c r="E18" s="140"/>
      <c r="F18" s="75"/>
      <c r="G18" s="269">
        <f t="shared" si="0"/>
        <v>0</v>
      </c>
      <c r="H18" s="385">
        <f>SUM(G18:G21)</f>
        <v>0</v>
      </c>
      <c r="I18" s="381">
        <f>SUMIF(Presupuesto!I33:I40,"ADM",Presupuesto!H33:H40)</f>
        <v>0</v>
      </c>
      <c r="J18" s="381">
        <f>SUMIF(Presupuesto!K33:K40,"ADM",Presupuesto!J33:J40)</f>
        <v>0</v>
      </c>
      <c r="K18" s="359">
        <f>SUMIF(Presupuesto!I33:I40,"HNED",Presupuesto!H33:H40)</f>
        <v>0</v>
      </c>
      <c r="L18" s="360">
        <f>SUMIF(Presupuesto!K33:K40,"HNED",Presupuesto!J33:J40)</f>
        <v>0</v>
      </c>
      <c r="M18" s="359">
        <f>SUMIF(Presupuesto!I33:I40,"COED",Presupuesto!H33:H40)</f>
        <v>0</v>
      </c>
      <c r="N18" s="360">
        <f>SUMIF(Presupuesto!K33:K40,"COED",Presupuesto!J33:J40)</f>
        <v>0</v>
      </c>
      <c r="O18" s="98">
        <f>H18</f>
        <v>0</v>
      </c>
    </row>
    <row r="19" spans="1:15" ht="11.25" customHeight="1" x14ac:dyDescent="0.2">
      <c r="A19" s="410"/>
      <c r="B19" s="389"/>
      <c r="C19" s="392"/>
      <c r="D19" s="263"/>
      <c r="E19" s="141"/>
      <c r="F19" s="74"/>
      <c r="G19" s="270">
        <f t="shared" si="0"/>
        <v>0</v>
      </c>
      <c r="H19" s="386"/>
      <c r="I19" s="381"/>
      <c r="J19" s="381"/>
      <c r="K19" s="359"/>
      <c r="L19" s="360"/>
      <c r="M19" s="359"/>
      <c r="N19" s="360"/>
      <c r="O19" s="98">
        <f>SUM(I18:N21)</f>
        <v>0</v>
      </c>
    </row>
    <row r="20" spans="1:15" ht="11.25" customHeight="1" x14ac:dyDescent="0.2">
      <c r="A20" s="410"/>
      <c r="B20" s="389"/>
      <c r="C20" s="392"/>
      <c r="D20" s="263"/>
      <c r="E20" s="141"/>
      <c r="F20" s="74"/>
      <c r="G20" s="270">
        <f t="shared" si="0"/>
        <v>0</v>
      </c>
      <c r="H20" s="386"/>
      <c r="I20" s="381"/>
      <c r="J20" s="381"/>
      <c r="K20" s="359"/>
      <c r="L20" s="360"/>
      <c r="M20" s="359"/>
      <c r="N20" s="360"/>
      <c r="O20" s="72" t="str">
        <f>IF(O18=O19,"CORRECTO","ERROR")</f>
        <v>CORRECTO</v>
      </c>
    </row>
    <row r="21" spans="1:15" ht="11.25" customHeight="1" thickBot="1" x14ac:dyDescent="0.25">
      <c r="A21" s="410"/>
      <c r="B21" s="396"/>
      <c r="C21" s="398"/>
      <c r="D21" s="265"/>
      <c r="E21" s="143"/>
      <c r="F21" s="71"/>
      <c r="G21" s="271">
        <f t="shared" si="0"/>
        <v>0</v>
      </c>
      <c r="H21" s="387"/>
      <c r="I21" s="381"/>
      <c r="J21" s="381"/>
      <c r="K21" s="359"/>
      <c r="L21" s="360"/>
      <c r="M21" s="359"/>
      <c r="N21" s="360"/>
      <c r="O21" s="99"/>
    </row>
    <row r="22" spans="1:15" ht="19.5" customHeight="1" thickBot="1" x14ac:dyDescent="0.25">
      <c r="A22" s="411"/>
      <c r="B22" s="417" t="s">
        <v>262</v>
      </c>
      <c r="C22" s="418"/>
      <c r="D22" s="418"/>
      <c r="E22" s="418"/>
      <c r="F22" s="419"/>
      <c r="G22" s="415">
        <f>SUM(H6:H21)</f>
        <v>965000</v>
      </c>
      <c r="H22" s="416"/>
      <c r="I22" s="101">
        <f t="shared" ref="I22:N22" si="1">SUM(I6:I21)</f>
        <v>30000</v>
      </c>
      <c r="J22" s="102">
        <f t="shared" si="1"/>
        <v>15000</v>
      </c>
      <c r="K22" s="101">
        <f t="shared" si="1"/>
        <v>280000</v>
      </c>
      <c r="L22" s="102">
        <f t="shared" si="1"/>
        <v>0</v>
      </c>
      <c r="M22" s="101">
        <f t="shared" si="1"/>
        <v>480000</v>
      </c>
      <c r="N22" s="102">
        <f t="shared" si="1"/>
        <v>160000</v>
      </c>
      <c r="O22" s="99"/>
    </row>
    <row r="23" spans="1:15" ht="24.75" customHeight="1" x14ac:dyDescent="0.2">
      <c r="A23" s="407" t="s">
        <v>142</v>
      </c>
      <c r="B23" s="405" t="s">
        <v>12</v>
      </c>
      <c r="C23" s="412" t="s">
        <v>9</v>
      </c>
      <c r="D23" s="412" t="s">
        <v>41</v>
      </c>
      <c r="E23" s="412" t="s">
        <v>264</v>
      </c>
      <c r="F23" s="412" t="s">
        <v>13</v>
      </c>
      <c r="G23" s="412" t="s">
        <v>263</v>
      </c>
      <c r="H23" s="420" t="s">
        <v>268</v>
      </c>
      <c r="I23" s="375" t="s">
        <v>265</v>
      </c>
      <c r="J23" s="374"/>
      <c r="K23" s="375" t="s">
        <v>269</v>
      </c>
      <c r="L23" s="374"/>
      <c r="M23" s="373" t="s">
        <v>281</v>
      </c>
      <c r="N23" s="376"/>
      <c r="O23" s="380" t="s">
        <v>272</v>
      </c>
    </row>
    <row r="24" spans="1:15" ht="22.5" customHeight="1" thickBot="1" x14ac:dyDescent="0.25">
      <c r="A24" s="408"/>
      <c r="B24" s="406"/>
      <c r="C24" s="413"/>
      <c r="D24" s="413"/>
      <c r="E24" s="413"/>
      <c r="F24" s="413"/>
      <c r="G24" s="413"/>
      <c r="H24" s="421"/>
      <c r="I24" s="90" t="s">
        <v>260</v>
      </c>
      <c r="J24" s="96" t="s">
        <v>261</v>
      </c>
      <c r="K24" s="90" t="s">
        <v>260</v>
      </c>
      <c r="L24" s="96" t="s">
        <v>261</v>
      </c>
      <c r="M24" s="93" t="s">
        <v>260</v>
      </c>
      <c r="N24" s="95" t="s">
        <v>261</v>
      </c>
      <c r="O24" s="380"/>
    </row>
    <row r="25" spans="1:15" ht="11.25" customHeight="1" x14ac:dyDescent="0.2">
      <c r="A25" s="382" t="str">
        <f>'causas y objetivos'!B7</f>
        <v>R2</v>
      </c>
      <c r="B25" s="404" t="s">
        <v>342</v>
      </c>
      <c r="C25" s="397" t="s">
        <v>273</v>
      </c>
      <c r="D25" s="262"/>
      <c r="E25" s="140">
        <v>1469000</v>
      </c>
      <c r="F25" s="75">
        <v>1</v>
      </c>
      <c r="G25" s="269">
        <f>+F25*E25</f>
        <v>1469000</v>
      </c>
      <c r="H25" s="385">
        <f>SUM(G25:G28)</f>
        <v>1469000</v>
      </c>
      <c r="I25" s="359">
        <f>SUMIF(Presupuesto!$I43:$I51,"ADM",Presupuesto!$H43:$H51)</f>
        <v>30000</v>
      </c>
      <c r="J25" s="366">
        <f>SUMIF(Presupuesto!$K43:$K51,"ADM",Presupuesto!$J43:$J51)</f>
        <v>15000</v>
      </c>
      <c r="K25" s="359">
        <f>SUMIF(Presupuesto!I43:I51,"HNIT",Presupuesto!H43:H51)</f>
        <v>200000</v>
      </c>
      <c r="L25" s="366">
        <f>SUMIF(Presupuesto!K43:K51,"HNIT",Presupuesto!J43:J51)</f>
        <v>0</v>
      </c>
      <c r="M25" s="381">
        <f>SUMIF(Presupuesto!$I43:$I51,"COIT",Presupuesto!$H43:$H51)</f>
        <v>900000</v>
      </c>
      <c r="N25" s="381">
        <f>SUMIF(Presupuesto!$K43:$K51,"COIT",Presupuesto!$J43:$J51)</f>
        <v>324000</v>
      </c>
      <c r="O25" s="98">
        <f>H25</f>
        <v>1469000</v>
      </c>
    </row>
    <row r="26" spans="1:15" ht="12.75" customHeight="1" x14ac:dyDescent="0.2">
      <c r="A26" s="383"/>
      <c r="B26" s="389"/>
      <c r="C26" s="392"/>
      <c r="D26" s="263"/>
      <c r="E26" s="141"/>
      <c r="F26" s="74"/>
      <c r="G26" s="270">
        <f t="shared" ref="G26:G48" si="2">+F26*E26</f>
        <v>0</v>
      </c>
      <c r="H26" s="386"/>
      <c r="I26" s="359"/>
      <c r="J26" s="366"/>
      <c r="K26" s="359"/>
      <c r="L26" s="366"/>
      <c r="M26" s="381"/>
      <c r="N26" s="381"/>
      <c r="O26" s="98">
        <f>SUM(I25:N28)</f>
        <v>1469000</v>
      </c>
    </row>
    <row r="27" spans="1:15" ht="12.75" customHeight="1" x14ac:dyDescent="0.2">
      <c r="A27" s="383"/>
      <c r="B27" s="389"/>
      <c r="C27" s="392"/>
      <c r="D27" s="263"/>
      <c r="E27" s="141"/>
      <c r="F27" s="74"/>
      <c r="G27" s="270">
        <f t="shared" si="2"/>
        <v>0</v>
      </c>
      <c r="H27" s="386"/>
      <c r="I27" s="359"/>
      <c r="J27" s="366"/>
      <c r="K27" s="359"/>
      <c r="L27" s="366"/>
      <c r="M27" s="381"/>
      <c r="N27" s="381"/>
      <c r="O27" s="72" t="str">
        <f>IF(O25=O26,"CORRECTO","ERROR")</f>
        <v>CORRECTO</v>
      </c>
    </row>
    <row r="28" spans="1:15" ht="12.75" customHeight="1" thickBot="1" x14ac:dyDescent="0.25">
      <c r="A28" s="383"/>
      <c r="B28" s="396"/>
      <c r="C28" s="398"/>
      <c r="D28" s="265"/>
      <c r="E28" s="143"/>
      <c r="F28" s="71"/>
      <c r="G28" s="271">
        <f t="shared" si="2"/>
        <v>0</v>
      </c>
      <c r="H28" s="387"/>
      <c r="I28" s="359"/>
      <c r="J28" s="366"/>
      <c r="K28" s="359"/>
      <c r="L28" s="366"/>
      <c r="M28" s="381"/>
      <c r="N28" s="381"/>
      <c r="O28" s="99"/>
    </row>
    <row r="29" spans="1:15" ht="12.75" customHeight="1" x14ac:dyDescent="0.2">
      <c r="A29" s="383"/>
      <c r="B29" s="388" t="s">
        <v>292</v>
      </c>
      <c r="C29" s="391"/>
      <c r="D29" s="266"/>
      <c r="E29" s="267"/>
      <c r="F29" s="268"/>
      <c r="G29" s="272">
        <f t="shared" si="2"/>
        <v>0</v>
      </c>
      <c r="H29" s="394">
        <f>SUM(G29:G32)</f>
        <v>0</v>
      </c>
      <c r="I29" s="359">
        <f>SUMIF(Presupuesto!I53:I62,"ADM",Presupuesto!H53:H62)</f>
        <v>0</v>
      </c>
      <c r="J29" s="366">
        <f>SUMIF(Presupuesto!K53:K62,"ADM",Presupuesto!J53:J62)</f>
        <v>0</v>
      </c>
      <c r="K29" s="367">
        <f>SUMIF(Presupuesto!I53:I62,"HNIT",Presupuesto!H53:H62)</f>
        <v>0</v>
      </c>
      <c r="L29" s="370">
        <f>SUMIF(Presupuesto!K53:K62,"HNIT",Presupuesto!J53:J62)</f>
        <v>0</v>
      </c>
      <c r="M29" s="367">
        <f>SUMIF(Presupuesto!I53:I62,"COIT",Presupuesto!H53:H62)</f>
        <v>0</v>
      </c>
      <c r="N29" s="377">
        <f>SUMIF(Presupuesto!K53:K62,"COIT",Presupuesto!J53:J62)</f>
        <v>0</v>
      </c>
      <c r="O29" s="98">
        <f>H29</f>
        <v>0</v>
      </c>
    </row>
    <row r="30" spans="1:15" ht="12.75" customHeight="1" x14ac:dyDescent="0.2">
      <c r="A30" s="383"/>
      <c r="B30" s="389"/>
      <c r="C30" s="392"/>
      <c r="D30" s="263"/>
      <c r="E30" s="141"/>
      <c r="F30" s="74"/>
      <c r="G30" s="270">
        <f t="shared" si="2"/>
        <v>0</v>
      </c>
      <c r="H30" s="386"/>
      <c r="I30" s="359"/>
      <c r="J30" s="366"/>
      <c r="K30" s="368"/>
      <c r="L30" s="371"/>
      <c r="M30" s="368"/>
      <c r="N30" s="378"/>
      <c r="O30" s="98">
        <f>SUM(I29:N32)</f>
        <v>0</v>
      </c>
    </row>
    <row r="31" spans="1:15" ht="12.75" customHeight="1" x14ac:dyDescent="0.2">
      <c r="A31" s="383"/>
      <c r="B31" s="389"/>
      <c r="C31" s="392"/>
      <c r="D31" s="263"/>
      <c r="E31" s="141"/>
      <c r="F31" s="74"/>
      <c r="G31" s="270">
        <f t="shared" si="2"/>
        <v>0</v>
      </c>
      <c r="H31" s="386"/>
      <c r="I31" s="359"/>
      <c r="J31" s="366"/>
      <c r="K31" s="368"/>
      <c r="L31" s="371"/>
      <c r="M31" s="368"/>
      <c r="N31" s="378"/>
      <c r="O31" s="72" t="str">
        <f>IF(O29=O30,"CORRECTO","ERROR")</f>
        <v>CORRECTO</v>
      </c>
    </row>
    <row r="32" spans="1:15" ht="12.75" customHeight="1" thickBot="1" x14ac:dyDescent="0.25">
      <c r="A32" s="383"/>
      <c r="B32" s="390"/>
      <c r="C32" s="393"/>
      <c r="D32" s="264"/>
      <c r="E32" s="142"/>
      <c r="F32" s="91"/>
      <c r="G32" s="273">
        <f t="shared" si="2"/>
        <v>0</v>
      </c>
      <c r="H32" s="395"/>
      <c r="I32" s="359"/>
      <c r="J32" s="366"/>
      <c r="K32" s="369"/>
      <c r="L32" s="372"/>
      <c r="M32" s="369"/>
      <c r="N32" s="379"/>
      <c r="O32" s="99"/>
    </row>
    <row r="33" spans="1:15" ht="11.25" customHeight="1" x14ac:dyDescent="0.2">
      <c r="A33" s="383"/>
      <c r="B33" s="404" t="s">
        <v>293</v>
      </c>
      <c r="C33" s="397"/>
      <c r="D33" s="262"/>
      <c r="E33" s="140"/>
      <c r="F33" s="75"/>
      <c r="G33" s="269">
        <f>+F33*E33</f>
        <v>0</v>
      </c>
      <c r="H33" s="385">
        <f>SUM(G33:G36)</f>
        <v>0</v>
      </c>
      <c r="I33" s="359">
        <f>SUMIF(Presupuesto!I64:I72,"ADM",Presupuesto!H64:H72)</f>
        <v>0</v>
      </c>
      <c r="J33" s="366">
        <f>SUMIF(Presupuesto!K64:K72,"ADM",Presupuesto!J64:J72)</f>
        <v>0</v>
      </c>
      <c r="K33" s="367">
        <f>SUMIF(Presupuesto!I64:I72,"HNIT",Presupuesto!H64:H72)</f>
        <v>0</v>
      </c>
      <c r="L33" s="370">
        <f>SUMIF(Presupuesto!K64:K72,"HNIT",Presupuesto!J64:J72)</f>
        <v>0</v>
      </c>
      <c r="M33" s="367">
        <f>SUMIF(Presupuesto!I64:I72,"COIT",Presupuesto!H64:H72)</f>
        <v>0</v>
      </c>
      <c r="N33" s="377">
        <f>SUMIF(Presupuesto!K64:K72,"COIT",Presupuesto!J64:J72)</f>
        <v>0</v>
      </c>
      <c r="O33" s="98">
        <f>H33</f>
        <v>0</v>
      </c>
    </row>
    <row r="34" spans="1:15" ht="11.25" customHeight="1" x14ac:dyDescent="0.2">
      <c r="A34" s="383"/>
      <c r="B34" s="389"/>
      <c r="C34" s="392"/>
      <c r="D34" s="263"/>
      <c r="E34" s="141"/>
      <c r="F34" s="74"/>
      <c r="G34" s="270">
        <f>+F34*E34</f>
        <v>0</v>
      </c>
      <c r="H34" s="386"/>
      <c r="I34" s="359"/>
      <c r="J34" s="366"/>
      <c r="K34" s="368"/>
      <c r="L34" s="371"/>
      <c r="M34" s="368"/>
      <c r="N34" s="378"/>
      <c r="O34" s="98">
        <f>SUM(I33:N36)</f>
        <v>0</v>
      </c>
    </row>
    <row r="35" spans="1:15" ht="11.25" customHeight="1" x14ac:dyDescent="0.2">
      <c r="A35" s="383"/>
      <c r="B35" s="389"/>
      <c r="C35" s="392"/>
      <c r="D35" s="263"/>
      <c r="E35" s="141"/>
      <c r="F35" s="74"/>
      <c r="G35" s="270">
        <f>+F35*E35</f>
        <v>0</v>
      </c>
      <c r="H35" s="386"/>
      <c r="I35" s="359"/>
      <c r="J35" s="366"/>
      <c r="K35" s="368"/>
      <c r="L35" s="371"/>
      <c r="M35" s="368"/>
      <c r="N35" s="378"/>
      <c r="O35" s="72" t="str">
        <f>IF(O33=O34,"CORRECTO","ERROR")</f>
        <v>CORRECTO</v>
      </c>
    </row>
    <row r="36" spans="1:15" ht="11.25" customHeight="1" thickBot="1" x14ac:dyDescent="0.25">
      <c r="A36" s="383"/>
      <c r="B36" s="396"/>
      <c r="C36" s="398"/>
      <c r="D36" s="265"/>
      <c r="E36" s="143"/>
      <c r="F36" s="71"/>
      <c r="G36" s="271">
        <f>+F36*E36</f>
        <v>0</v>
      </c>
      <c r="H36" s="387"/>
      <c r="I36" s="359"/>
      <c r="J36" s="366"/>
      <c r="K36" s="369"/>
      <c r="L36" s="372"/>
      <c r="M36" s="369"/>
      <c r="N36" s="379"/>
      <c r="O36" s="99"/>
    </row>
    <row r="37" spans="1:15" ht="11.25" customHeight="1" x14ac:dyDescent="0.2">
      <c r="A37" s="383"/>
      <c r="B37" s="388" t="s">
        <v>294</v>
      </c>
      <c r="C37" s="391"/>
      <c r="D37" s="266"/>
      <c r="E37" s="267"/>
      <c r="F37" s="268"/>
      <c r="G37" s="272">
        <f t="shared" si="2"/>
        <v>0</v>
      </c>
      <c r="H37" s="394">
        <f>SUM(G37:G40)</f>
        <v>0</v>
      </c>
      <c r="I37" s="359">
        <f>SUMIF(Presupuesto!I74:I82,"ADM",Presupuesto!H74:H82)</f>
        <v>0</v>
      </c>
      <c r="J37" s="366">
        <f>SUMIF(Presupuesto!K74:K82,"ADM",Presupuesto!J74:J82)</f>
        <v>0</v>
      </c>
      <c r="K37" s="367">
        <f>SUMIF(Presupuesto!I74:I82,"HNIT",Presupuesto!H74:H82)</f>
        <v>0</v>
      </c>
      <c r="L37" s="370">
        <f>SUMIF(Presupuesto!K74:K82,"HNIT",Presupuesto!J74:J82)</f>
        <v>0</v>
      </c>
      <c r="M37" s="367">
        <f>SUMIF(Presupuesto!I74:I82,"COIT",Presupuesto!H74:H82)</f>
        <v>0</v>
      </c>
      <c r="N37" s="377">
        <f>SUMIF(Presupuesto!K74:K82,"COIT",Presupuesto!J74:J82)</f>
        <v>0</v>
      </c>
      <c r="O37" s="98">
        <f>H37</f>
        <v>0</v>
      </c>
    </row>
    <row r="38" spans="1:15" ht="11.25" customHeight="1" x14ac:dyDescent="0.2">
      <c r="A38" s="383"/>
      <c r="B38" s="389"/>
      <c r="C38" s="392"/>
      <c r="D38" s="263"/>
      <c r="E38" s="141"/>
      <c r="F38" s="74"/>
      <c r="G38" s="270">
        <f t="shared" si="2"/>
        <v>0</v>
      </c>
      <c r="H38" s="386"/>
      <c r="I38" s="359"/>
      <c r="J38" s="366"/>
      <c r="K38" s="368"/>
      <c r="L38" s="371"/>
      <c r="M38" s="368"/>
      <c r="N38" s="378"/>
      <c r="O38" s="98">
        <f>SUM(I37:N40)</f>
        <v>0</v>
      </c>
    </row>
    <row r="39" spans="1:15" ht="11.25" customHeight="1" x14ac:dyDescent="0.2">
      <c r="A39" s="383"/>
      <c r="B39" s="389"/>
      <c r="C39" s="392"/>
      <c r="D39" s="263"/>
      <c r="E39" s="141"/>
      <c r="F39" s="74"/>
      <c r="G39" s="270">
        <f t="shared" si="2"/>
        <v>0</v>
      </c>
      <c r="H39" s="386"/>
      <c r="I39" s="359"/>
      <c r="J39" s="366"/>
      <c r="K39" s="368"/>
      <c r="L39" s="371"/>
      <c r="M39" s="368"/>
      <c r="N39" s="378"/>
      <c r="O39" s="72" t="str">
        <f>IF(O37=O38,"CORRECTO","ERROR")</f>
        <v>CORRECTO</v>
      </c>
    </row>
    <row r="40" spans="1:15" ht="11.25" customHeight="1" thickBot="1" x14ac:dyDescent="0.25">
      <c r="A40" s="383"/>
      <c r="B40" s="390"/>
      <c r="C40" s="393"/>
      <c r="D40" s="264"/>
      <c r="E40" s="142"/>
      <c r="F40" s="91"/>
      <c r="G40" s="273">
        <f t="shared" si="2"/>
        <v>0</v>
      </c>
      <c r="H40" s="395"/>
      <c r="I40" s="359"/>
      <c r="J40" s="366"/>
      <c r="K40" s="369"/>
      <c r="L40" s="372"/>
      <c r="M40" s="369"/>
      <c r="N40" s="379"/>
      <c r="O40" s="99"/>
    </row>
    <row r="41" spans="1:15" ht="11.25" customHeight="1" x14ac:dyDescent="0.2">
      <c r="A41" s="383"/>
      <c r="B41" s="404" t="s">
        <v>296</v>
      </c>
      <c r="C41" s="397"/>
      <c r="D41" s="262"/>
      <c r="E41" s="140"/>
      <c r="F41" s="75"/>
      <c r="G41" s="269">
        <f t="shared" si="2"/>
        <v>0</v>
      </c>
      <c r="H41" s="385">
        <f>SUM(G41:G44)</f>
        <v>0</v>
      </c>
      <c r="I41" s="359">
        <f>SUMIF(Presupuesto!I84:I92,"ADM",Presupuesto!H84:H92)</f>
        <v>0</v>
      </c>
      <c r="J41" s="366">
        <f>SUMIF(Presupuesto!K84:K92,"ADM",Presupuesto!J84:J92)</f>
        <v>0</v>
      </c>
      <c r="K41" s="367">
        <f>SUMIF(Presupuesto!I84:I92,"HNIT",Presupuesto!H84:H92)</f>
        <v>0</v>
      </c>
      <c r="L41" s="370">
        <f>SUMIF(Presupuesto!K84:K92,"HNIT",Presupuesto!J84:J92)</f>
        <v>0</v>
      </c>
      <c r="M41" s="367">
        <f>SUMIF(Presupuesto!I84:I92,"COIT",Presupuesto!H84:H92)</f>
        <v>0</v>
      </c>
      <c r="N41" s="377">
        <f>SUMIF(Presupuesto!K84:K92,"COIT",Presupuesto!J84:J92)</f>
        <v>0</v>
      </c>
      <c r="O41" s="98">
        <f>H41</f>
        <v>0</v>
      </c>
    </row>
    <row r="42" spans="1:15" ht="11.25" customHeight="1" x14ac:dyDescent="0.2">
      <c r="A42" s="383"/>
      <c r="B42" s="389"/>
      <c r="C42" s="392"/>
      <c r="D42" s="263"/>
      <c r="E42" s="141"/>
      <c r="F42" s="74"/>
      <c r="G42" s="270">
        <f t="shared" si="2"/>
        <v>0</v>
      </c>
      <c r="H42" s="386"/>
      <c r="I42" s="359"/>
      <c r="J42" s="366"/>
      <c r="K42" s="368"/>
      <c r="L42" s="371"/>
      <c r="M42" s="368"/>
      <c r="N42" s="378"/>
      <c r="O42" s="98">
        <f>SUM(I41:N44)</f>
        <v>0</v>
      </c>
    </row>
    <row r="43" spans="1:15" ht="11.25" customHeight="1" x14ac:dyDescent="0.2">
      <c r="A43" s="383"/>
      <c r="B43" s="389"/>
      <c r="C43" s="392"/>
      <c r="D43" s="263"/>
      <c r="E43" s="141"/>
      <c r="F43" s="74"/>
      <c r="G43" s="270">
        <f t="shared" si="2"/>
        <v>0</v>
      </c>
      <c r="H43" s="386"/>
      <c r="I43" s="359"/>
      <c r="J43" s="366"/>
      <c r="K43" s="368"/>
      <c r="L43" s="371"/>
      <c r="M43" s="368"/>
      <c r="N43" s="378"/>
      <c r="O43" s="72" t="str">
        <f>IF(O41=O42,"CORRECTO","ERROR")</f>
        <v>CORRECTO</v>
      </c>
    </row>
    <row r="44" spans="1:15" ht="11.25" customHeight="1" thickBot="1" x14ac:dyDescent="0.25">
      <c r="A44" s="383"/>
      <c r="B44" s="396"/>
      <c r="C44" s="398"/>
      <c r="D44" s="265"/>
      <c r="E44" s="143"/>
      <c r="F44" s="71"/>
      <c r="G44" s="271">
        <f t="shared" si="2"/>
        <v>0</v>
      </c>
      <c r="H44" s="387"/>
      <c r="I44" s="359"/>
      <c r="J44" s="366"/>
      <c r="K44" s="369"/>
      <c r="L44" s="372"/>
      <c r="M44" s="369"/>
      <c r="N44" s="379"/>
      <c r="O44" s="99"/>
    </row>
    <row r="45" spans="1:15" ht="11.25" customHeight="1" x14ac:dyDescent="0.2">
      <c r="A45" s="383"/>
      <c r="B45" s="388" t="s">
        <v>295</v>
      </c>
      <c r="C45" s="391"/>
      <c r="D45" s="266"/>
      <c r="E45" s="267"/>
      <c r="F45" s="268"/>
      <c r="G45" s="272">
        <f t="shared" si="2"/>
        <v>0</v>
      </c>
      <c r="H45" s="394">
        <f>SUM(G45:G48)</f>
        <v>0</v>
      </c>
      <c r="I45" s="359">
        <f>SUMIF(Presupuesto!I94:I102,"ADM",Presupuesto!H94:H102)</f>
        <v>0</v>
      </c>
      <c r="J45" s="366">
        <f>SUMIF(Presupuesto!K94:K102,"ADM",Presupuesto!J94:J102)</f>
        <v>0</v>
      </c>
      <c r="K45" s="367">
        <f>SUMIF(Presupuesto!I94:I102,"HNIT",Presupuesto!H94:H102)</f>
        <v>0</v>
      </c>
      <c r="L45" s="370">
        <f>SUMIF(Presupuesto!K94:K102,"HNIT",Presupuesto!J94:J102)</f>
        <v>0</v>
      </c>
      <c r="M45" s="367">
        <f>SUMIF(Presupuesto!I94:I102,"COIT",Presupuesto!H94:H102)</f>
        <v>0</v>
      </c>
      <c r="N45" s="377">
        <f>SUMIF(Presupuesto!K94:K102,"COIT",Presupuesto!J94:J102)</f>
        <v>0</v>
      </c>
      <c r="O45" s="98">
        <f>H45</f>
        <v>0</v>
      </c>
    </row>
    <row r="46" spans="1:15" ht="11.25" customHeight="1" x14ac:dyDescent="0.2">
      <c r="A46" s="383"/>
      <c r="B46" s="389"/>
      <c r="C46" s="392"/>
      <c r="D46" s="263"/>
      <c r="E46" s="141"/>
      <c r="F46" s="74"/>
      <c r="G46" s="270">
        <f t="shared" si="2"/>
        <v>0</v>
      </c>
      <c r="H46" s="386"/>
      <c r="I46" s="359"/>
      <c r="J46" s="366"/>
      <c r="K46" s="368"/>
      <c r="L46" s="371"/>
      <c r="M46" s="368"/>
      <c r="N46" s="378"/>
      <c r="O46" s="98">
        <f>SUM(I45:N48)</f>
        <v>0</v>
      </c>
    </row>
    <row r="47" spans="1:15" ht="11.25" customHeight="1" x14ac:dyDescent="0.2">
      <c r="A47" s="383"/>
      <c r="B47" s="389"/>
      <c r="C47" s="392"/>
      <c r="D47" s="263"/>
      <c r="E47" s="141"/>
      <c r="F47" s="74"/>
      <c r="G47" s="270">
        <f t="shared" si="2"/>
        <v>0</v>
      </c>
      <c r="H47" s="386"/>
      <c r="I47" s="359"/>
      <c r="J47" s="366"/>
      <c r="K47" s="368"/>
      <c r="L47" s="371"/>
      <c r="M47" s="368"/>
      <c r="N47" s="378"/>
      <c r="O47" s="72" t="str">
        <f>IF(O45=O46,"CORRECTO","ERROR")</f>
        <v>CORRECTO</v>
      </c>
    </row>
    <row r="48" spans="1:15" ht="11.25" customHeight="1" thickBot="1" x14ac:dyDescent="0.25">
      <c r="A48" s="383"/>
      <c r="B48" s="396"/>
      <c r="C48" s="398"/>
      <c r="D48" s="265"/>
      <c r="E48" s="143"/>
      <c r="F48" s="71"/>
      <c r="G48" s="271">
        <f t="shared" si="2"/>
        <v>0</v>
      </c>
      <c r="H48" s="387"/>
      <c r="I48" s="359"/>
      <c r="J48" s="366"/>
      <c r="K48" s="423"/>
      <c r="L48" s="422"/>
      <c r="M48" s="423"/>
      <c r="N48" s="424"/>
      <c r="O48" s="99"/>
    </row>
    <row r="49" spans="1:15" ht="26.25" customHeight="1" thickBot="1" x14ac:dyDescent="0.25">
      <c r="A49" s="384"/>
      <c r="B49" s="401" t="s">
        <v>270</v>
      </c>
      <c r="C49" s="402"/>
      <c r="D49" s="402"/>
      <c r="E49" s="402"/>
      <c r="F49" s="403"/>
      <c r="G49" s="399">
        <f>SUM(H25:H48)</f>
        <v>1469000</v>
      </c>
      <c r="H49" s="400"/>
      <c r="I49" s="101">
        <f t="shared" ref="I49:N49" si="3">SUM(I25:I48)</f>
        <v>30000</v>
      </c>
      <c r="J49" s="102">
        <f t="shared" si="3"/>
        <v>15000</v>
      </c>
      <c r="K49" s="101">
        <f t="shared" si="3"/>
        <v>200000</v>
      </c>
      <c r="L49" s="102">
        <f t="shared" si="3"/>
        <v>0</v>
      </c>
      <c r="M49" s="101">
        <f t="shared" si="3"/>
        <v>900000</v>
      </c>
      <c r="N49" s="102">
        <f t="shared" si="3"/>
        <v>324000</v>
      </c>
      <c r="O49" s="99"/>
    </row>
    <row r="50" spans="1:15" ht="13.5" customHeight="1" thickBot="1" x14ac:dyDescent="0.25">
      <c r="A50" s="103"/>
      <c r="B50" s="103"/>
      <c r="C50" s="103"/>
      <c r="D50" s="104"/>
      <c r="E50" s="104"/>
      <c r="F50" s="99"/>
      <c r="G50" s="105"/>
      <c r="H50" s="105"/>
      <c r="I50" s="106"/>
      <c r="J50" s="72"/>
      <c r="K50" s="72"/>
      <c r="L50" s="72"/>
      <c r="O50" s="99"/>
    </row>
    <row r="51" spans="1:15" s="261" customFormat="1" ht="24.75" customHeight="1" x14ac:dyDescent="0.2">
      <c r="A51" s="103"/>
      <c r="B51" s="103"/>
      <c r="C51" s="103"/>
      <c r="D51" s="104"/>
      <c r="E51" s="104"/>
      <c r="F51" s="99"/>
      <c r="G51" s="105"/>
      <c r="H51" s="105"/>
      <c r="I51" s="375" t="s">
        <v>283</v>
      </c>
      <c r="J51" s="374"/>
      <c r="K51" s="375" t="s">
        <v>284</v>
      </c>
      <c r="L51" s="374"/>
      <c r="M51" s="373" t="s">
        <v>282</v>
      </c>
      <c r="N51" s="374"/>
      <c r="O51" s="99"/>
    </row>
    <row r="52" spans="1:15" ht="17.25" customHeight="1" x14ac:dyDescent="0.2">
      <c r="A52" s="97"/>
      <c r="B52" s="108"/>
      <c r="C52" s="254"/>
      <c r="D52" s="347" t="s">
        <v>271</v>
      </c>
      <c r="E52" s="347"/>
      <c r="F52" s="347"/>
      <c r="G52" s="348">
        <f>G22+G49</f>
        <v>2434000</v>
      </c>
      <c r="H52" s="349"/>
      <c r="I52" s="109">
        <f t="shared" ref="I52:N52" si="4">I22+I49</f>
        <v>60000</v>
      </c>
      <c r="J52" s="110">
        <f t="shared" si="4"/>
        <v>30000</v>
      </c>
      <c r="K52" s="109">
        <f>K22+K49</f>
        <v>480000</v>
      </c>
      <c r="L52" s="110">
        <f t="shared" si="4"/>
        <v>0</v>
      </c>
      <c r="M52" s="111">
        <f t="shared" si="4"/>
        <v>1380000</v>
      </c>
      <c r="N52" s="110">
        <f t="shared" si="4"/>
        <v>484000</v>
      </c>
      <c r="O52" s="100"/>
    </row>
    <row r="53" spans="1:15" ht="17.25" customHeight="1" x14ac:dyDescent="0.2">
      <c r="A53" s="97"/>
      <c r="B53" s="112"/>
      <c r="C53" s="112"/>
      <c r="D53" s="347"/>
      <c r="E53" s="347"/>
      <c r="F53" s="347"/>
      <c r="G53" s="350"/>
      <c r="H53" s="351"/>
      <c r="I53" s="357">
        <f>I52+J52</f>
        <v>90000</v>
      </c>
      <c r="J53" s="358"/>
      <c r="K53" s="361">
        <f>K52+L52</f>
        <v>480000</v>
      </c>
      <c r="L53" s="362"/>
      <c r="M53" s="363">
        <f>M52+N52</f>
        <v>1864000</v>
      </c>
      <c r="N53" s="362"/>
      <c r="O53" s="100"/>
    </row>
    <row r="54" spans="1:15" ht="17.25" customHeight="1" thickBot="1" x14ac:dyDescent="0.25">
      <c r="A54" s="97"/>
      <c r="B54" s="356"/>
      <c r="C54" s="356"/>
      <c r="D54" s="356"/>
      <c r="E54" s="108"/>
      <c r="F54" s="108"/>
      <c r="G54" s="108"/>
      <c r="H54" s="108"/>
      <c r="I54" s="364">
        <f>+I53/G52</f>
        <v>3.697617091207888E-2</v>
      </c>
      <c r="J54" s="365"/>
      <c r="K54" s="364">
        <f>+K52/G52</f>
        <v>0.1972062448644207</v>
      </c>
      <c r="L54" s="365"/>
      <c r="M54" s="352">
        <f>+M53/G52</f>
        <v>0.76581758422350044</v>
      </c>
      <c r="N54" s="353"/>
      <c r="O54" s="100"/>
    </row>
    <row r="55" spans="1:15" ht="17.25" customHeight="1" thickBot="1" x14ac:dyDescent="0.25">
      <c r="A55" s="97"/>
      <c r="B55" s="254"/>
      <c r="C55" s="254"/>
      <c r="D55" s="254"/>
      <c r="E55" s="108"/>
      <c r="F55" s="108"/>
      <c r="G55" s="108"/>
      <c r="H55" s="108"/>
      <c r="I55" s="113"/>
      <c r="J55" s="114"/>
      <c r="K55" s="354" t="str">
        <f>IF(K54&lt;=30.01%,"CUMPLE LIMITE 30% CVC","EXCEDE LIMITE 30% CVC")</f>
        <v>CUMPLE LIMITE 30% CVC</v>
      </c>
      <c r="L55" s="355"/>
      <c r="M55" s="113"/>
      <c r="N55" s="114"/>
      <c r="O55" s="100"/>
    </row>
    <row r="56" spans="1:15" ht="31.5" customHeight="1" x14ac:dyDescent="0.2">
      <c r="A56" s="97"/>
      <c r="B56" s="115" t="s">
        <v>279</v>
      </c>
      <c r="C56" s="115" t="s">
        <v>277</v>
      </c>
      <c r="D56" s="115" t="s">
        <v>33</v>
      </c>
      <c r="E56" s="115" t="s">
        <v>261</v>
      </c>
      <c r="F56" s="115" t="s">
        <v>33</v>
      </c>
      <c r="G56" s="116" t="s">
        <v>280</v>
      </c>
      <c r="H56" s="115"/>
      <c r="I56" s="117"/>
      <c r="J56" s="118"/>
      <c r="K56" s="117"/>
      <c r="L56" s="119"/>
      <c r="M56" s="119"/>
      <c r="N56" s="119"/>
      <c r="O56" s="100"/>
    </row>
    <row r="57" spans="1:15" ht="17.25" customHeight="1" x14ac:dyDescent="0.2">
      <c r="A57" s="97"/>
      <c r="B57" s="120" t="s">
        <v>276</v>
      </c>
      <c r="C57" s="121">
        <f>I22+I49</f>
        <v>60000</v>
      </c>
      <c r="D57" s="122">
        <f>+C57/C60</f>
        <v>3.125E-2</v>
      </c>
      <c r="E57" s="123">
        <f>J22+J49</f>
        <v>30000</v>
      </c>
      <c r="F57" s="122">
        <f>+E57/E60</f>
        <v>5.8365758754863814E-2</v>
      </c>
      <c r="G57" s="124">
        <f>E57+C57</f>
        <v>90000</v>
      </c>
      <c r="H57" s="125"/>
      <c r="I57" s="117"/>
      <c r="J57" s="118"/>
      <c r="K57" s="117"/>
      <c r="L57" s="346" t="s">
        <v>286</v>
      </c>
      <c r="M57" s="346"/>
      <c r="N57" s="346"/>
      <c r="O57" s="197"/>
    </row>
    <row r="58" spans="1:15" ht="17.25" customHeight="1" x14ac:dyDescent="0.2">
      <c r="A58" s="97"/>
      <c r="B58" s="120" t="s">
        <v>274</v>
      </c>
      <c r="C58" s="121">
        <f>K22+M22</f>
        <v>760000</v>
      </c>
      <c r="D58" s="122">
        <f>C58/C60</f>
        <v>0.39583333333333331</v>
      </c>
      <c r="E58" s="123">
        <f>L22+N22</f>
        <v>160000</v>
      </c>
      <c r="F58" s="122">
        <f>E58/E60</f>
        <v>0.31128404669260701</v>
      </c>
      <c r="G58" s="124">
        <f>E58+C58</f>
        <v>920000</v>
      </c>
      <c r="H58" s="125"/>
      <c r="I58" s="117"/>
      <c r="J58" s="118"/>
      <c r="K58" s="117"/>
      <c r="L58" s="346"/>
      <c r="M58" s="346"/>
      <c r="N58" s="346"/>
      <c r="O58" s="197"/>
    </row>
    <row r="59" spans="1:15" ht="17.25" customHeight="1" thickBot="1" x14ac:dyDescent="0.25">
      <c r="A59" s="97"/>
      <c r="B59" s="120" t="s">
        <v>275</v>
      </c>
      <c r="C59" s="121">
        <f>K49+M49</f>
        <v>1100000</v>
      </c>
      <c r="D59" s="122">
        <f>C59/C60</f>
        <v>0.57291666666666663</v>
      </c>
      <c r="E59" s="123">
        <f>L49+N49</f>
        <v>324000</v>
      </c>
      <c r="F59" s="122">
        <f>E59/E60</f>
        <v>0.63035019455252916</v>
      </c>
      <c r="G59" s="124">
        <f>E59+C59</f>
        <v>1424000</v>
      </c>
      <c r="H59" s="126" t="s">
        <v>272</v>
      </c>
      <c r="I59" s="117"/>
      <c r="J59" s="118"/>
      <c r="K59" s="117"/>
      <c r="L59" s="346"/>
      <c r="M59" s="346"/>
      <c r="N59" s="346"/>
      <c r="O59" s="100"/>
    </row>
    <row r="60" spans="1:15" ht="17.25" customHeight="1" x14ac:dyDescent="0.2">
      <c r="A60" s="97"/>
      <c r="B60" s="127" t="s">
        <v>278</v>
      </c>
      <c r="C60" s="124">
        <f>SUM(C57:C59)</f>
        <v>1920000</v>
      </c>
      <c r="D60" s="128">
        <f>SUM(D57:D59)</f>
        <v>1</v>
      </c>
      <c r="E60" s="129">
        <f>SUM(E57:E59)</f>
        <v>514000</v>
      </c>
      <c r="F60" s="128">
        <f>SUM(F57:F59)</f>
        <v>1</v>
      </c>
      <c r="G60" s="124">
        <f>E60+C60</f>
        <v>2434000</v>
      </c>
      <c r="H60" s="130" t="str">
        <f>IF(G52=G60,"CORRECTO","ERROR")</f>
        <v>CORRECTO</v>
      </c>
      <c r="I60" s="117"/>
      <c r="J60" s="118"/>
      <c r="K60" s="117"/>
      <c r="L60" s="346"/>
      <c r="M60" s="346"/>
      <c r="N60" s="346"/>
      <c r="O60" s="100"/>
    </row>
    <row r="61" spans="1:15" ht="17.25" customHeight="1" x14ac:dyDescent="0.2">
      <c r="A61" s="119"/>
      <c r="B61" s="127" t="s">
        <v>330</v>
      </c>
      <c r="C61" s="131">
        <f>+C60/G60</f>
        <v>0.78882497945768282</v>
      </c>
      <c r="D61" s="520" t="str">
        <f>IF(C61&lt;=90%,"CUMPLE LIMITE 90% FINANCIADO CVC","EXCEDE LIMITE 90% FINANCIADO CVC")</f>
        <v>CUMPLE LIMITE 90% FINANCIADO CVC</v>
      </c>
      <c r="E61" s="131">
        <f>+E60/G60</f>
        <v>0.21117502054231718</v>
      </c>
      <c r="F61" s="132" t="str">
        <f>IF(E61&gt;=10%,"CUMPLE REQUISITO 10% CONTRAPARTIDA","NO CUMPLE REQUISITO 10% CONTRAPARTIDA")</f>
        <v>CUMPLE REQUISITO 10% CONTRAPARTIDA</v>
      </c>
      <c r="G61" s="133"/>
      <c r="H61" s="134"/>
      <c r="I61" s="117"/>
      <c r="J61" s="118"/>
      <c r="K61" s="117"/>
      <c r="L61" s="346"/>
      <c r="M61" s="346"/>
      <c r="N61" s="346"/>
      <c r="O61" s="198"/>
    </row>
    <row r="62" spans="1:15" ht="17.25" customHeight="1" x14ac:dyDescent="0.2">
      <c r="A62" s="119"/>
      <c r="B62" s="119"/>
      <c r="C62" s="343" t="str">
        <f>IF(C60&lt;=31025475,"CUMPLE VALOR MAXIMO FINANCIADO POR CVC","EXCEDE VALOR MAXIMO FINANCIADO POR CVC")</f>
        <v>CUMPLE VALOR MAXIMO FINANCIADO POR CVC</v>
      </c>
      <c r="D62" s="344"/>
      <c r="E62" s="344"/>
      <c r="F62" s="345"/>
      <c r="G62" s="135"/>
      <c r="H62" s="136"/>
      <c r="I62" s="117"/>
      <c r="J62" s="118"/>
      <c r="K62" s="137"/>
      <c r="L62" s="346"/>
      <c r="M62" s="346"/>
      <c r="N62" s="346"/>
      <c r="O62" s="198"/>
    </row>
    <row r="63" spans="1:15" ht="17.25" customHeight="1" x14ac:dyDescent="0.2">
      <c r="A63" s="119"/>
      <c r="B63" s="139"/>
      <c r="C63" s="518" t="s">
        <v>408</v>
      </c>
      <c r="D63" s="517"/>
      <c r="E63" s="517"/>
      <c r="F63" s="519"/>
      <c r="G63" s="135"/>
      <c r="H63" s="136"/>
      <c r="I63" s="117"/>
      <c r="J63" s="118"/>
      <c r="K63" s="137"/>
      <c r="L63" s="117"/>
      <c r="M63" s="137"/>
      <c r="N63" s="117"/>
      <c r="O63" s="198"/>
    </row>
    <row r="64" spans="1:15" ht="17.25" customHeight="1" x14ac:dyDescent="0.2">
      <c r="K64" s="138"/>
      <c r="L64" s="138"/>
      <c r="M64" s="138"/>
      <c r="N64" s="138"/>
      <c r="O64" s="138"/>
    </row>
    <row r="65" spans="11:15" x14ac:dyDescent="0.2">
      <c r="K65" s="138"/>
      <c r="L65" s="138"/>
      <c r="M65" s="138"/>
      <c r="N65" s="138"/>
      <c r="O65" s="138"/>
    </row>
    <row r="66" spans="11:15" x14ac:dyDescent="0.2">
      <c r="K66" s="138"/>
      <c r="L66" s="138"/>
      <c r="M66" s="138"/>
      <c r="N66" s="138"/>
      <c r="O66" s="138"/>
    </row>
    <row r="67" spans="11:15" x14ac:dyDescent="0.2">
      <c r="K67" s="138"/>
      <c r="L67" s="138"/>
      <c r="M67" s="138"/>
      <c r="N67" s="138"/>
      <c r="O67" s="138"/>
    </row>
  </sheetData>
  <sheetProtection algorithmName="SHA-512" hashValue="Hqt0dXmW+j/K7g54MpW9ledPCRAyeP/Egi644hiOxa8m8CTe0PLjE+mxcx0vmOOvgBd2rwDpd2mYTa+Ajhcw1A==" saltValue="AWIVrCoVAYiP+fv50KbKIg==" spinCount="100000" sheet="1" objects="1" scenarios="1" formatCells="0" formatColumns="0" formatRows="0"/>
  <mergeCells count="139">
    <mergeCell ref="C63:F63"/>
    <mergeCell ref="A2:N2"/>
    <mergeCell ref="M6:M9"/>
    <mergeCell ref="N6:N9"/>
    <mergeCell ref="K6:K9"/>
    <mergeCell ref="L6:L9"/>
    <mergeCell ref="C6:C9"/>
    <mergeCell ref="I6:I9"/>
    <mergeCell ref="J6:J9"/>
    <mergeCell ref="M18:M21"/>
    <mergeCell ref="M14:M17"/>
    <mergeCell ref="H4:H5"/>
    <mergeCell ref="I14:I17"/>
    <mergeCell ref="J14:J17"/>
    <mergeCell ref="I18:I21"/>
    <mergeCell ref="J18:J21"/>
    <mergeCell ref="K18:K21"/>
    <mergeCell ref="N10:N13"/>
    <mergeCell ref="I10:I13"/>
    <mergeCell ref="J10:J13"/>
    <mergeCell ref="K10:K13"/>
    <mergeCell ref="F4:F5"/>
    <mergeCell ref="I3:N3"/>
    <mergeCell ref="I4:J4"/>
    <mergeCell ref="K4:L4"/>
    <mergeCell ref="M4:N4"/>
    <mergeCell ref="L10:L13"/>
    <mergeCell ref="B3:H3"/>
    <mergeCell ref="H6:H9"/>
    <mergeCell ref="H10:H13"/>
    <mergeCell ref="H14:H17"/>
    <mergeCell ref="D4:D5"/>
    <mergeCell ref="E4:E5"/>
    <mergeCell ref="B6:B9"/>
    <mergeCell ref="C14:C17"/>
    <mergeCell ref="G4:G5"/>
    <mergeCell ref="B10:B13"/>
    <mergeCell ref="B14:B17"/>
    <mergeCell ref="C4:C5"/>
    <mergeCell ref="C10:C13"/>
    <mergeCell ref="L45:L48"/>
    <mergeCell ref="M45:M48"/>
    <mergeCell ref="N45:N48"/>
    <mergeCell ref="M37:M40"/>
    <mergeCell ref="N37:N40"/>
    <mergeCell ref="C37:C40"/>
    <mergeCell ref="H37:H40"/>
    <mergeCell ref="I37:I40"/>
    <mergeCell ref="J45:J48"/>
    <mergeCell ref="K45:K48"/>
    <mergeCell ref="I33:I36"/>
    <mergeCell ref="B18:B21"/>
    <mergeCell ref="B4:B5"/>
    <mergeCell ref="A23:A24"/>
    <mergeCell ref="A6:A22"/>
    <mergeCell ref="B23:B24"/>
    <mergeCell ref="C23:C24"/>
    <mergeCell ref="A3:A5"/>
    <mergeCell ref="G22:H22"/>
    <mergeCell ref="B22:F22"/>
    <mergeCell ref="G23:G24"/>
    <mergeCell ref="H23:H24"/>
    <mergeCell ref="D23:D24"/>
    <mergeCell ref="E23:E24"/>
    <mergeCell ref="F23:F24"/>
    <mergeCell ref="H18:H21"/>
    <mergeCell ref="C18:C21"/>
    <mergeCell ref="L18:L21"/>
    <mergeCell ref="A25:A49"/>
    <mergeCell ref="H25:H28"/>
    <mergeCell ref="I25:I28"/>
    <mergeCell ref="B29:B32"/>
    <mergeCell ref="C29:C32"/>
    <mergeCell ref="H29:H32"/>
    <mergeCell ref="B45:B48"/>
    <mergeCell ref="C41:C44"/>
    <mergeCell ref="H41:H44"/>
    <mergeCell ref="B37:B40"/>
    <mergeCell ref="C45:C48"/>
    <mergeCell ref="H45:H48"/>
    <mergeCell ref="I45:I48"/>
    <mergeCell ref="G49:H49"/>
    <mergeCell ref="B49:F49"/>
    <mergeCell ref="B41:B44"/>
    <mergeCell ref="I41:I44"/>
    <mergeCell ref="I29:I32"/>
    <mergeCell ref="B33:B36"/>
    <mergeCell ref="C33:C36"/>
    <mergeCell ref="H33:H36"/>
    <mergeCell ref="B25:B28"/>
    <mergeCell ref="C25:C28"/>
    <mergeCell ref="I51:J51"/>
    <mergeCell ref="J33:J36"/>
    <mergeCell ref="K33:K36"/>
    <mergeCell ref="O4:O5"/>
    <mergeCell ref="O23:O24"/>
    <mergeCell ref="M41:M44"/>
    <mergeCell ref="N41:N44"/>
    <mergeCell ref="M25:M28"/>
    <mergeCell ref="N25:N28"/>
    <mergeCell ref="N29:N32"/>
    <mergeCell ref="N14:N17"/>
    <mergeCell ref="N18:N21"/>
    <mergeCell ref="M10:M13"/>
    <mergeCell ref="L37:L40"/>
    <mergeCell ref="J37:J40"/>
    <mergeCell ref="K37:K40"/>
    <mergeCell ref="J29:J32"/>
    <mergeCell ref="K29:K32"/>
    <mergeCell ref="L29:L32"/>
    <mergeCell ref="L33:L36"/>
    <mergeCell ref="K25:K28"/>
    <mergeCell ref="L25:L28"/>
    <mergeCell ref="M29:M32"/>
    <mergeCell ref="J25:J28"/>
    <mergeCell ref="C62:F62"/>
    <mergeCell ref="L57:N62"/>
    <mergeCell ref="D52:F53"/>
    <mergeCell ref="G52:H53"/>
    <mergeCell ref="M54:N54"/>
    <mergeCell ref="K55:L55"/>
    <mergeCell ref="B54:D54"/>
    <mergeCell ref="I53:J53"/>
    <mergeCell ref="K14:K17"/>
    <mergeCell ref="L14:L17"/>
    <mergeCell ref="K53:L53"/>
    <mergeCell ref="M53:N53"/>
    <mergeCell ref="I54:J54"/>
    <mergeCell ref="J41:J44"/>
    <mergeCell ref="K41:K44"/>
    <mergeCell ref="L41:L44"/>
    <mergeCell ref="K54:L54"/>
    <mergeCell ref="M51:N51"/>
    <mergeCell ref="K51:L51"/>
    <mergeCell ref="I23:J23"/>
    <mergeCell ref="K23:L23"/>
    <mergeCell ref="M23:N23"/>
    <mergeCell ref="M33:M36"/>
    <mergeCell ref="N33:N36"/>
  </mergeCells>
  <conditionalFormatting sqref="H60 I56:I64">
    <cfRule type="cellIs" dxfId="29" priority="71" operator="equal">
      <formula>"ERROR"</formula>
    </cfRule>
    <cfRule type="cellIs" dxfId="28" priority="72" operator="equal">
      <formula>"CORRECTO"</formula>
    </cfRule>
  </conditionalFormatting>
  <conditionalFormatting sqref="O47">
    <cfRule type="cellIs" dxfId="27" priority="53" operator="equal">
      <formula>"ERROR"</formula>
    </cfRule>
    <cfRule type="cellIs" dxfId="26" priority="54" operator="equal">
      <formula>"CORRECTO"</formula>
    </cfRule>
  </conditionalFormatting>
  <conditionalFormatting sqref="K55:L55">
    <cfRule type="cellIs" dxfId="25" priority="33" operator="equal">
      <formula>"EXCEDE LIMITE 30% CVC"</formula>
    </cfRule>
    <cfRule type="cellIs" dxfId="24" priority="34" operator="equal">
      <formula>"CUMPLE LIMITE 30% CVC"</formula>
    </cfRule>
  </conditionalFormatting>
  <conditionalFormatting sqref="O43">
    <cfRule type="cellIs" dxfId="23" priority="25" operator="equal">
      <formula>"ERROR"</formula>
    </cfRule>
    <cfRule type="cellIs" dxfId="22" priority="26" operator="equal">
      <formula>"CORRECTO"</formula>
    </cfRule>
  </conditionalFormatting>
  <conditionalFormatting sqref="O39">
    <cfRule type="cellIs" dxfId="21" priority="23" operator="equal">
      <formula>"ERROR"</formula>
    </cfRule>
    <cfRule type="cellIs" dxfId="20" priority="24" operator="equal">
      <formula>"CORRECTO"</formula>
    </cfRule>
  </conditionalFormatting>
  <conditionalFormatting sqref="O35">
    <cfRule type="cellIs" dxfId="19" priority="21" operator="equal">
      <formula>"ERROR"</formula>
    </cfRule>
    <cfRule type="cellIs" dxfId="18" priority="22" operator="equal">
      <formula>"CORRECTO"</formula>
    </cfRule>
  </conditionalFormatting>
  <conditionalFormatting sqref="O27">
    <cfRule type="cellIs" dxfId="17" priority="19" operator="equal">
      <formula>"ERROR"</formula>
    </cfRule>
    <cfRule type="cellIs" dxfId="16" priority="20" operator="equal">
      <formula>"CORRECTO"</formula>
    </cfRule>
  </conditionalFormatting>
  <conditionalFormatting sqref="O8">
    <cfRule type="cellIs" dxfId="15" priority="17" operator="equal">
      <formula>"ERROR"</formula>
    </cfRule>
    <cfRule type="cellIs" dxfId="14" priority="18" operator="equal">
      <formula>"CORRECTO"</formula>
    </cfRule>
  </conditionalFormatting>
  <conditionalFormatting sqref="O12">
    <cfRule type="cellIs" dxfId="13" priority="15" operator="equal">
      <formula>"ERROR"</formula>
    </cfRule>
    <cfRule type="cellIs" dxfId="12" priority="16" operator="equal">
      <formula>"CORRECTO"</formula>
    </cfRule>
  </conditionalFormatting>
  <conditionalFormatting sqref="O16">
    <cfRule type="cellIs" dxfId="11" priority="13" operator="equal">
      <formula>"ERROR"</formula>
    </cfRule>
    <cfRule type="cellIs" dxfId="10" priority="14" operator="equal">
      <formula>"CORRECTO"</formula>
    </cfRule>
  </conditionalFormatting>
  <conditionalFormatting sqref="O20">
    <cfRule type="cellIs" dxfId="9" priority="11" operator="equal">
      <formula>"ERROR"</formula>
    </cfRule>
    <cfRule type="cellIs" dxfId="8" priority="12" operator="equal">
      <formula>"CORRECTO"</formula>
    </cfRule>
  </conditionalFormatting>
  <conditionalFormatting sqref="C62">
    <cfRule type="containsText" dxfId="7" priority="7" operator="containsText" text="EXCEDE VALOR MAXIMO FINANCIADO POR CVC">
      <formula>NOT(ISERROR(SEARCH("EXCEDE VALOR MAXIMO FINANCIADO POR CVC",C62)))</formula>
    </cfRule>
    <cfRule type="containsText" dxfId="6" priority="8" operator="containsText" text="CUMPLE VALOR MAXIMO FINANCIADO POR CVC">
      <formula>NOT(ISERROR(SEARCH("CUMPLE VALOR MAXIMO FINANCIADO POR CVC",C62)))</formula>
    </cfRule>
  </conditionalFormatting>
  <conditionalFormatting sqref="D61">
    <cfRule type="cellIs" dxfId="1" priority="5" operator="equal">
      <formula>"EXCEDE LIMITE 90% FINANCIADO CVC"</formula>
    </cfRule>
    <cfRule type="cellIs" dxfId="0" priority="6" operator="equal">
      <formula>"CUMPLE LIMITE 90% FINANCIADO CVC"</formula>
    </cfRule>
  </conditionalFormatting>
  <conditionalFormatting sqref="F61">
    <cfRule type="cellIs" dxfId="5" priority="3" operator="equal">
      <formula>"NO CUMPLE REQUISITO 10% CONTRAPARTIDA"</formula>
    </cfRule>
    <cfRule type="cellIs" dxfId="4" priority="4" operator="equal">
      <formula>"CUMPLE REQUISITO 10% CONTRAPARTIDA"</formula>
    </cfRule>
  </conditionalFormatting>
  <conditionalFormatting sqref="O31">
    <cfRule type="cellIs" dxfId="3" priority="1" operator="equal">
      <formula>"ERROR"</formula>
    </cfRule>
    <cfRule type="cellIs" dxfId="2" priority="2" operator="equal">
      <formula>"CORRECTO"</formula>
    </cfRule>
  </conditionalFormatting>
  <dataValidations xWindow="567" yWindow="392" count="2">
    <dataValidation allowBlank="1" showErrorMessage="1" prompt="Inserte filas completas para ingresar localizaciones adicionales" sqref="F6 F25 F33"/>
    <dataValidation allowBlank="1" showInputMessage="1" showErrorMessage="1" prompt="Inserte filas completas para ingresar localizaciones adicionales" sqref="F14 F18 F10 F45 F37 F41 F29"/>
  </dataValidations>
  <printOptions horizontalCentered="1"/>
  <pageMargins left="0.23622047244094491" right="0.23622047244094491" top="0.23622047244094491" bottom="0.19685039370078741" header="0.31496062992125984" footer="0.15748031496062992"/>
  <pageSetup scale="58" fitToHeight="0" orientation="landscape" r:id="rId1"/>
  <headerFooter alignWithMargins="0"/>
  <extLst>
    <ext xmlns:x14="http://schemas.microsoft.com/office/spreadsheetml/2009/9/main" uri="{CCE6A557-97BC-4b89-ADB6-D9C93CAAB3DF}">
      <x14:dataValidations xmlns:xm="http://schemas.microsoft.com/office/excel/2006/main" xWindow="567" yWindow="392" count="1">
        <x14:dataValidation type="list" allowBlank="1" showInputMessage="1" showErrorMessage="1">
          <x14:formula1>
            <xm:f>Listas!$A$2:$A$102</xm:f>
          </x14:formula1>
          <xm:sqref>D6:D21 D25:D47 D48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17</vt:i4>
      </vt:variant>
    </vt:vector>
  </HeadingPairs>
  <TitlesOfParts>
    <vt:vector size="33" baseType="lpstr">
      <vt:lpstr>Anotaciones</vt:lpstr>
      <vt:lpstr>Informacion general</vt:lpstr>
      <vt:lpstr>Informacion general 2</vt:lpstr>
      <vt:lpstr>Equipo del Proyecto</vt:lpstr>
      <vt:lpstr>Problema y alternativas</vt:lpstr>
      <vt:lpstr>Metodologia</vt:lpstr>
      <vt:lpstr>causas y objetivos</vt:lpstr>
      <vt:lpstr>Matriz Indicadores</vt:lpstr>
      <vt:lpstr>Resultados</vt:lpstr>
      <vt:lpstr>Presupuesto</vt:lpstr>
      <vt:lpstr>Listas</vt:lpstr>
      <vt:lpstr>Identificación de Interesados</vt:lpstr>
      <vt:lpstr>Gráfico Interesados</vt:lpstr>
      <vt:lpstr>Identificación de Riesgos</vt:lpstr>
      <vt:lpstr>Matriz de Riesgos</vt:lpstr>
      <vt:lpstr>Cronograma del proyecto</vt:lpstr>
      <vt:lpstr>Presupuesto!_ftn1</vt:lpstr>
      <vt:lpstr>Presupuesto!_ftnref1</vt:lpstr>
      <vt:lpstr>Anotaciones!Área_de_impresión</vt:lpstr>
      <vt:lpstr>'causas y objetivos'!Área_de_impresión</vt:lpstr>
      <vt:lpstr>'Cronograma del proyecto'!Área_de_impresión</vt:lpstr>
      <vt:lpstr>'Gráfico Interesados'!Área_de_impresión</vt:lpstr>
      <vt:lpstr>'Informacion general'!Área_de_impresión</vt:lpstr>
      <vt:lpstr>'Informacion general 2'!Área_de_impresión</vt:lpstr>
      <vt:lpstr>'Matriz Indicadores'!Área_de_impresión</vt:lpstr>
      <vt:lpstr>Metodologia!Área_de_impresión</vt:lpstr>
      <vt:lpstr>Presupuesto!Área_de_impresión</vt:lpstr>
      <vt:lpstr>'Problema y alternativas'!Área_de_impresión</vt:lpstr>
      <vt:lpstr>Resultados!Área_de_impresión</vt:lpstr>
      <vt:lpstr>Norte</vt:lpstr>
      <vt:lpstr>'Cronograma del proyecto'!Títulos_a_imprimir</vt:lpstr>
      <vt:lpstr>'Matriz Indicadores'!Títulos_a_imprimir</vt:lpstr>
      <vt:lpstr>Resultados!Títulos_a_imprimir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maria-isabel.ochoa;Javier Rios</dc:creator>
  <cp:keywords>Planeación;Proyectos</cp:keywords>
  <cp:lastModifiedBy>usuario</cp:lastModifiedBy>
  <cp:lastPrinted>2016-09-01T21:10:06Z</cp:lastPrinted>
  <dcterms:created xsi:type="dcterms:W3CDTF">2007-10-24T18:42:22Z</dcterms:created>
  <dcterms:modified xsi:type="dcterms:W3CDTF">2016-09-02T15:59:17Z</dcterms:modified>
</cp:coreProperties>
</file>